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570" windowWidth="18615" windowHeight="7110"/>
  </bookViews>
  <sheets>
    <sheet name="SYNTHESE" sheetId="1" r:id="rId1"/>
    <sheet name="ALPINISME" sheetId="2" r:id="rId2"/>
    <sheet name="ESCALADE" sheetId="3" r:id="rId3"/>
    <sheet name="SPORTS NEIGE" sheetId="4" r:id="rId4"/>
    <sheet name="ACT. PEDESTRES" sheetId="5" r:id="rId5"/>
    <sheet name="CANYON" sheetId="6" r:id="rId6"/>
    <sheet name="VÉLO" sheetId="7" r:id="rId7"/>
    <sheet name="GRILLE TARIFAIRE" sheetId="8" r:id="rId8"/>
  </sheets>
  <definedNames>
    <definedName name="ImpressionComplète" localSheetId="4">'ACT. PEDESTRES'!$A$1:$C$2</definedName>
    <definedName name="ImpressionComplète" localSheetId="1">ALPINISME!$A$1:$C$2</definedName>
    <definedName name="ImpressionComplète" localSheetId="5">CANYON!$A$1:$C$2</definedName>
    <definedName name="ImpressionComplète" localSheetId="2">ESCALADE!$A$1:$C$2</definedName>
    <definedName name="ImpressionComplète" localSheetId="3">'SPORTS NEIGE'!$A$1:$C$2</definedName>
    <definedName name="ImpressionComplète" localSheetId="6">VÉLO!$A$1:$C$2</definedName>
    <definedName name="ImpressionComplète">SYNTHESE!$A$1:$G$4</definedName>
  </definedNames>
  <calcPr calcId="125725"/>
</workbook>
</file>

<file path=xl/calcChain.xml><?xml version="1.0" encoding="utf-8"?>
<calcChain xmlns="http://schemas.openxmlformats.org/spreadsheetml/2006/main">
  <c r="I65" i="8"/>
  <c r="J65" s="1"/>
  <c r="G65"/>
  <c r="F65"/>
  <c r="D7" i="7" s="1"/>
  <c r="I64" i="8"/>
  <c r="J64" s="1"/>
  <c r="G64"/>
  <c r="E6" i="7" s="1"/>
  <c r="F64" i="8"/>
  <c r="D6" i="7" s="1"/>
  <c r="B12" s="1"/>
  <c r="L29" i="1" s="1"/>
  <c r="I60" i="8"/>
  <c r="J60" s="1"/>
  <c r="G60"/>
  <c r="F60"/>
  <c r="I59"/>
  <c r="J59" s="1"/>
  <c r="G59"/>
  <c r="F59"/>
  <c r="I58"/>
  <c r="J58" s="1"/>
  <c r="G58"/>
  <c r="F58"/>
  <c r="I57"/>
  <c r="J57" s="1"/>
  <c r="G57"/>
  <c r="F57"/>
  <c r="I53"/>
  <c r="J53" s="1"/>
  <c r="G53"/>
  <c r="F53"/>
  <c r="D12" i="5" s="1"/>
  <c r="I52" i="8"/>
  <c r="J52" s="1"/>
  <c r="G52"/>
  <c r="E11" i="5" s="1"/>
  <c r="F52" i="8"/>
  <c r="D11" i="5" s="1"/>
  <c r="I51" i="8"/>
  <c r="J51" s="1"/>
  <c r="G51"/>
  <c r="F51"/>
  <c r="D10" i="5" s="1"/>
  <c r="I50" i="8"/>
  <c r="J50" s="1"/>
  <c r="G50"/>
  <c r="E9" i="5" s="1"/>
  <c r="F50" i="8"/>
  <c r="D9" i="5" s="1"/>
  <c r="I49" i="8"/>
  <c r="J49" s="1"/>
  <c r="G49"/>
  <c r="F49"/>
  <c r="D8" i="5" s="1"/>
  <c r="I48" i="8"/>
  <c r="J48" s="1"/>
  <c r="G48"/>
  <c r="E7" i="5" s="1"/>
  <c r="F48" i="8"/>
  <c r="D7" i="5" s="1"/>
  <c r="I47" i="8"/>
  <c r="J47" s="1"/>
  <c r="G47"/>
  <c r="F47"/>
  <c r="D6" i="5" s="1"/>
  <c r="F43" i="8"/>
  <c r="G43" s="1"/>
  <c r="G42"/>
  <c r="F42"/>
  <c r="F41"/>
  <c r="G41" s="1"/>
  <c r="G36"/>
  <c r="F36"/>
  <c r="F35"/>
  <c r="G35" s="1"/>
  <c r="G34"/>
  <c r="F34"/>
  <c r="I33"/>
  <c r="J33" s="1"/>
  <c r="G33"/>
  <c r="F33"/>
  <c r="I32"/>
  <c r="J32" s="1"/>
  <c r="G32"/>
  <c r="F32"/>
  <c r="I31"/>
  <c r="J31" s="1"/>
  <c r="G31"/>
  <c r="F31"/>
  <c r="I30"/>
  <c r="J30" s="1"/>
  <c r="G30"/>
  <c r="F30"/>
  <c r="F29"/>
  <c r="G29" s="1"/>
  <c r="J28"/>
  <c r="I28"/>
  <c r="F28"/>
  <c r="G28" s="1"/>
  <c r="J27"/>
  <c r="I27"/>
  <c r="F27"/>
  <c r="G27" s="1"/>
  <c r="J26"/>
  <c r="I26"/>
  <c r="F26"/>
  <c r="G26" s="1"/>
  <c r="J25"/>
  <c r="I25"/>
  <c r="F25"/>
  <c r="G25" s="1"/>
  <c r="J21"/>
  <c r="I21"/>
  <c r="F21"/>
  <c r="G21" s="1"/>
  <c r="J20"/>
  <c r="I20"/>
  <c r="F20"/>
  <c r="G20" s="1"/>
  <c r="J19"/>
  <c r="I19"/>
  <c r="F19"/>
  <c r="G19" s="1"/>
  <c r="J18"/>
  <c r="I18"/>
  <c r="F18"/>
  <c r="G18" s="1"/>
  <c r="J17"/>
  <c r="I17"/>
  <c r="F17"/>
  <c r="G17" s="1"/>
  <c r="J16"/>
  <c r="I16"/>
  <c r="F16"/>
  <c r="G16" s="1"/>
  <c r="J15"/>
  <c r="I15"/>
  <c r="F15"/>
  <c r="G15" s="1"/>
  <c r="J14"/>
  <c r="I14"/>
  <c r="F14"/>
  <c r="G14" s="1"/>
  <c r="J13"/>
  <c r="I13"/>
  <c r="F13"/>
  <c r="G13" s="1"/>
  <c r="J8"/>
  <c r="I8"/>
  <c r="F8"/>
  <c r="G8" s="1"/>
  <c r="J7"/>
  <c r="I7"/>
  <c r="F7"/>
  <c r="G7" s="1"/>
  <c r="J6"/>
  <c r="I6"/>
  <c r="F6"/>
  <c r="G6" s="1"/>
  <c r="J5"/>
  <c r="I5"/>
  <c r="F5"/>
  <c r="G5" s="1"/>
  <c r="J4"/>
  <c r="I4"/>
  <c r="F4"/>
  <c r="G4" s="1"/>
  <c r="B10" i="7"/>
  <c r="B9"/>
  <c r="K29" i="1" s="1"/>
  <c r="A7" i="7"/>
  <c r="F7" s="1"/>
  <c r="A6"/>
  <c r="F6" s="1"/>
  <c r="B2"/>
  <c r="A2"/>
  <c r="B12" i="6"/>
  <c r="B11"/>
  <c r="K28" i="1" s="1"/>
  <c r="D9" i="6"/>
  <c r="E9" s="1"/>
  <c r="A9"/>
  <c r="F9" s="1"/>
  <c r="D8"/>
  <c r="E8" s="1"/>
  <c r="A8"/>
  <c r="F8" s="1"/>
  <c r="E7"/>
  <c r="D7"/>
  <c r="A7"/>
  <c r="F7" s="1"/>
  <c r="E6"/>
  <c r="D6"/>
  <c r="B14" s="1"/>
  <c r="L28" i="1" s="1"/>
  <c r="A6" i="6"/>
  <c r="F6" s="1"/>
  <c r="B2"/>
  <c r="A2"/>
  <c r="B15" i="5"/>
  <c r="B14"/>
  <c r="K27" i="1" s="1"/>
  <c r="A12" i="5"/>
  <c r="F12" s="1"/>
  <c r="A11"/>
  <c r="F11" s="1"/>
  <c r="A10"/>
  <c r="F10" s="1"/>
  <c r="A9"/>
  <c r="F9" s="1"/>
  <c r="A8"/>
  <c r="F8" s="1"/>
  <c r="A7"/>
  <c r="F7" s="1"/>
  <c r="A6"/>
  <c r="F6" s="1"/>
  <c r="B2"/>
  <c r="A2"/>
  <c r="B22" i="4"/>
  <c r="B21"/>
  <c r="K26" i="1" s="1"/>
  <c r="A19" i="4"/>
  <c r="F19" s="1"/>
  <c r="D18"/>
  <c r="E18" s="1"/>
  <c r="A18"/>
  <c r="F18" s="1"/>
  <c r="A17"/>
  <c r="F17" s="1"/>
  <c r="D16"/>
  <c r="E16" s="1"/>
  <c r="A16"/>
  <c r="F16" s="1"/>
  <c r="A15"/>
  <c r="F15" s="1"/>
  <c r="D14"/>
  <c r="E14" s="1"/>
  <c r="A14"/>
  <c r="F14" s="1"/>
  <c r="E13"/>
  <c r="D13"/>
  <c r="A13"/>
  <c r="F13" s="1"/>
  <c r="E12"/>
  <c r="D12"/>
  <c r="A12"/>
  <c r="F12" s="1"/>
  <c r="D11"/>
  <c r="E11" s="1"/>
  <c r="A11"/>
  <c r="F11" s="1"/>
  <c r="D10"/>
  <c r="E10" s="1"/>
  <c r="A10"/>
  <c r="F10" s="1"/>
  <c r="A9"/>
  <c r="F9" s="1"/>
  <c r="A8"/>
  <c r="F8" s="1"/>
  <c r="A7"/>
  <c r="F7" s="1"/>
  <c r="A6"/>
  <c r="F6" s="1"/>
  <c r="B2"/>
  <c r="A2"/>
  <c r="B17" i="3"/>
  <c r="B16"/>
  <c r="K25" i="1" s="1"/>
  <c r="A14" i="3"/>
  <c r="F14" s="1"/>
  <c r="A13"/>
  <c r="F13" s="1"/>
  <c r="A12"/>
  <c r="F12" s="1"/>
  <c r="A11"/>
  <c r="F11" s="1"/>
  <c r="A10"/>
  <c r="F10" s="1"/>
  <c r="A9"/>
  <c r="F9" s="1"/>
  <c r="A8"/>
  <c r="F8" s="1"/>
  <c r="A7"/>
  <c r="F7" s="1"/>
  <c r="A6"/>
  <c r="F6" s="1"/>
  <c r="B2"/>
  <c r="A2"/>
  <c r="B13" i="2"/>
  <c r="B12"/>
  <c r="K24" i="1" s="1"/>
  <c r="A10" i="2"/>
  <c r="F10" s="1"/>
  <c r="A9"/>
  <c r="F9" s="1"/>
  <c r="A8"/>
  <c r="F8" s="1"/>
  <c r="A7"/>
  <c r="F7" s="1"/>
  <c r="A6"/>
  <c r="F6" s="1"/>
  <c r="B2"/>
  <c r="A2"/>
  <c r="J29" i="1"/>
  <c r="J28"/>
  <c r="J27"/>
  <c r="J26"/>
  <c r="J25"/>
  <c r="J24"/>
  <c r="K5"/>
  <c r="J30" l="1"/>
  <c r="B15" i="6"/>
  <c r="M28" i="1" s="1"/>
  <c r="E6" i="5"/>
  <c r="E10"/>
  <c r="E7" i="7"/>
  <c r="B13" s="1"/>
  <c r="M29" i="1" s="1"/>
  <c r="K30"/>
  <c r="E6" i="2"/>
  <c r="B17" i="5"/>
  <c r="L27" i="1" s="1"/>
  <c r="E6" i="3"/>
  <c r="E8" i="5"/>
  <c r="E12"/>
  <c r="D6" i="2"/>
  <c r="D7"/>
  <c r="E7" s="1"/>
  <c r="D8"/>
  <c r="E8" s="1"/>
  <c r="D9"/>
  <c r="E9" s="1"/>
  <c r="D10"/>
  <c r="E10" s="1"/>
  <c r="D6" i="4"/>
  <c r="D7"/>
  <c r="E7" s="1"/>
  <c r="D8"/>
  <c r="E8" s="1"/>
  <c r="D9"/>
  <c r="E9" s="1"/>
  <c r="D15"/>
  <c r="E15" s="1"/>
  <c r="D17"/>
  <c r="E17" s="1"/>
  <c r="D19"/>
  <c r="E19" s="1"/>
  <c r="D6" i="3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B24" i="4" l="1"/>
  <c r="L26" i="1" s="1"/>
  <c r="B18" i="5"/>
  <c r="M27" i="1" s="1"/>
  <c r="B20" i="3"/>
  <c r="M25" i="1" s="1"/>
  <c r="B16" i="2"/>
  <c r="M24" i="1" s="1"/>
  <c r="E6" i="4"/>
  <c r="B25" s="1"/>
  <c r="M26" i="1" s="1"/>
  <c r="B19" i="3"/>
  <c r="L25" i="1" s="1"/>
  <c r="B15" i="2"/>
  <c r="L24" i="1" s="1"/>
  <c r="L30" l="1"/>
  <c r="M30"/>
</calcChain>
</file>

<file path=xl/sharedStrings.xml><?xml version="1.0" encoding="utf-8"?>
<sst xmlns="http://schemas.openxmlformats.org/spreadsheetml/2006/main" count="333" uniqueCount="181">
  <si>
    <t xml:space="preserve">Plan de Formation </t>
  </si>
  <si>
    <t>Comité Territorial</t>
  </si>
  <si>
    <r>
      <rPr>
        <b/>
        <sz val="10"/>
        <color rgb="FF980000"/>
        <rFont val="Arial"/>
      </rPr>
      <t xml:space="preserve">IMPORTANT
REMPLIR SEULEMENT
LES CASES </t>
    </r>
    <r>
      <rPr>
        <b/>
        <sz val="10"/>
        <color rgb="FFD9EAD3"/>
        <rFont val="Arial"/>
      </rPr>
      <t>VERTES</t>
    </r>
  </si>
  <si>
    <t>2025 - 2026</t>
  </si>
  <si>
    <t>CR27 - Bourgogne Franche Comté</t>
  </si>
  <si>
    <t xml:space="preserve">DIAGNOSTIC de la FORMATION et des CADRES sur le territoire  </t>
  </si>
  <si>
    <t>Carte d'Identité du Territoire</t>
  </si>
  <si>
    <t>Le Comité régional Bourgogne Franche Comté a réalisé pour l'exercice 2024-2025 ce qui était prévu au plan de formation</t>
  </si>
  <si>
    <t>Nom du comité</t>
  </si>
  <si>
    <t xml:space="preserve">Le présent plan de formation est basé sur le retour d'un questionnaire d'évaluation des besoins de formation envoyé à </t>
  </si>
  <si>
    <r>
      <rPr>
        <b/>
        <sz val="10"/>
        <color rgb="FF595959"/>
        <rFont val="Arial"/>
      </rPr>
      <t xml:space="preserve">Nombre de licenciés dans le comité </t>
    </r>
    <r>
      <rPr>
        <b/>
        <sz val="8"/>
        <color rgb="FF595959"/>
        <rFont val="Arial"/>
      </rPr>
      <t>(fin saison N-1)</t>
    </r>
  </si>
  <si>
    <t>chaque adhérent de la région BFC</t>
  </si>
  <si>
    <t>L'escalade, la randonnée et le ski de randonnée restent les activités phares de la région avec l'organisation de stages 
diplomant. L'alpinisme n'est pas en reste</t>
  </si>
  <si>
    <t>Si besoin, informations complémentaires sur le comité</t>
  </si>
  <si>
    <t xml:space="preserve">diplomants. L'alpinisme n'est pas en reste puisqu'un stage initiateur 1er degré et un stage de certification ont été </t>
  </si>
  <si>
    <t>réalisés</t>
  </si>
  <si>
    <t>PRIORITES</t>
  </si>
  <si>
    <t>Les nouveaux cursus sont désormais bien assimilés. Nous poursuivons notre objectif de former des encadrant et d'aider  les "petits clubs" à organiser des formations de niveau 1.
Un effort important est également fait dans les formations de niveau 2 afin d'avoir des cursus complets permettant de mener vers les formations diplomantes</t>
  </si>
  <si>
    <t>Porteur(s) du plan de formation</t>
  </si>
  <si>
    <t>Nom - Prénom</t>
  </si>
  <si>
    <t>Fonctions</t>
  </si>
  <si>
    <t>Email</t>
  </si>
  <si>
    <t>Téléphone</t>
  </si>
  <si>
    <t>PERROS Francois</t>
  </si>
  <si>
    <t>VP Formations et activités - CR Bourgogne Franche conté</t>
  </si>
  <si>
    <t>perros.francois@neuf.fr</t>
  </si>
  <si>
    <t xml:space="preserve">DIFFICULTES </t>
  </si>
  <si>
    <t>Nous souhaiterions organiser un stage initiateur 1er degré vélo de montage car la région est propice à l'activité (Haut Doub, Jura, Vosges...). Notre DTT de vélo de montagne (Philippe Carros) est également "pro" et ne peut, malheureusement pas être reconnu comme instructeur</t>
  </si>
  <si>
    <t>RECAPITULATIF PLAN DE FORMATION TERRITORIAL</t>
  </si>
  <si>
    <t>Activité</t>
  </si>
  <si>
    <t>Nb de formations</t>
  </si>
  <si>
    <t>Nb de formés</t>
  </si>
  <si>
    <t>Montant souhaité</t>
  </si>
  <si>
    <t>Montant plafonné</t>
  </si>
  <si>
    <t>ALPINISME</t>
  </si>
  <si>
    <t>ESCALADE</t>
  </si>
  <si>
    <t>SPORTS DE NEIGE</t>
  </si>
  <si>
    <t>RANDONNÉE - AP</t>
  </si>
  <si>
    <t xml:space="preserve">PROPOSITIONS (à destination des autres comités et CFA)    </t>
  </si>
  <si>
    <t>CANYONISME</t>
  </si>
  <si>
    <t xml:space="preserve">Synthèse des propositions de votre comité dans le cadre de la discussion avec les comités proches et la CFA : réalisation de formations en commun, mutualisation et/ou mise à disposition de ressources,    </t>
  </si>
  <si>
    <t>VÉLO</t>
  </si>
  <si>
    <t xml:space="preserve">TOTAL </t>
  </si>
  <si>
    <t xml:space="preserve">Synthèse des perspectives de formation des pratiquants et des cadres pour le reste de l'olympiade   </t>
  </si>
  <si>
    <r>
      <rPr>
        <b/>
        <sz val="18"/>
        <color rgb="FFFFFFFF"/>
        <rFont val="Arial"/>
      </rPr>
      <t>ALPINISME</t>
    </r>
    <r>
      <rPr>
        <b/>
        <sz val="20"/>
        <color rgb="FFFFFFFF"/>
        <rFont val="Arial"/>
      </rPr>
      <t xml:space="preserve"> </t>
    </r>
  </si>
  <si>
    <t>Comité territorial</t>
  </si>
  <si>
    <r>
      <rPr>
        <b/>
        <sz val="12"/>
        <color rgb="FFF7F7F9"/>
        <rFont val="Arial"/>
      </rPr>
      <t xml:space="preserve">PLAN DE FORMATION </t>
    </r>
    <r>
      <rPr>
        <b/>
        <sz val="12"/>
        <color rgb="FFF7F7F9"/>
        <rFont val="Arial"/>
      </rPr>
      <t xml:space="preserve"> - ALPINISME</t>
    </r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</si>
  <si>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</si>
  <si>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t>PREVISIONNEL SUBVENTION</t>
  </si>
  <si>
    <t>FORMATIONS CADRES</t>
  </si>
  <si>
    <t>Nombre de formés (obligatoire)</t>
  </si>
  <si>
    <t>Nombre de formations (obligatoire)</t>
  </si>
  <si>
    <t>Montant sollicité</t>
  </si>
  <si>
    <t xml:space="preserve">Nombre total de cadres formés par le territoire </t>
  </si>
  <si>
    <t>Nombre total de formations sur le territoire</t>
  </si>
  <si>
    <t>Montant total souhaité</t>
  </si>
  <si>
    <t>Montant maximal</t>
  </si>
  <si>
    <r>
      <rPr>
        <b/>
        <sz val="9"/>
        <color rgb="FF434343"/>
        <rFont val="Arial"/>
      </rPr>
      <t xml:space="preserve">Remarques sur les formations en Alpinisme dans votre territoire </t>
    </r>
    <r>
      <rPr>
        <sz val="9"/>
        <color rgb="FF434343"/>
        <rFont val="Arial"/>
      </rPr>
      <t>:                                                                                                                                    projet(s), difficulté(s), proposition(s) vers d'autres territoires, demande(s) vers la CFA, …</t>
    </r>
  </si>
  <si>
    <t>Votre texte ….</t>
  </si>
  <si>
    <t>PLAN DE FORMATION - ESCALADE</t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</si>
  <si>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</si>
  <si>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r>
      <rPr>
        <sz val="9"/>
        <color rgb="FF434343"/>
        <rFont val="Arial"/>
      </rPr>
      <t xml:space="preserve">Remarques sur les formations en </t>
    </r>
    <r>
      <rPr>
        <b/>
        <sz val="9"/>
        <color rgb="FF434343"/>
        <rFont val="Arial"/>
      </rPr>
      <t>Escalade</t>
    </r>
    <r>
      <rPr>
        <sz val="9"/>
        <color rgb="FF434343"/>
        <rFont val="Arial"/>
      </rPr>
      <t xml:space="preserve"> dans votre territoire :                                                                                                                                    projet(s), difficulté(s), proposition(s) vers d'autres territoires, demande(s) vers la CFA, …</t>
    </r>
  </si>
  <si>
    <t>PLAN DE FORMATION - NEIGE</t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</si>
  <si>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</si>
  <si>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r>
      <rPr>
        <sz val="9"/>
        <color rgb="FF434343"/>
        <rFont val="Arial"/>
      </rPr>
      <t xml:space="preserve">Remarques sur les formations en </t>
    </r>
    <r>
      <rPr>
        <b/>
        <sz val="9"/>
        <color rgb="FF434343"/>
        <rFont val="Arial"/>
      </rPr>
      <t>Sports de neige</t>
    </r>
    <r>
      <rPr>
        <sz val="9"/>
        <color rgb="FF434343"/>
        <rFont val="Arial"/>
      </rPr>
      <t xml:space="preserve"> dans votre territoire :                                                                                                                                    projet(s), difficulté(s), proposition(s) vers d'autres territoires, demande(s) vers la CFA, …</t>
    </r>
  </si>
  <si>
    <t>ACTIVITÉS PÉDESTRES</t>
  </si>
  <si>
    <t>PLAN DE FORMATION - AP</t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</si>
  <si>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</si>
  <si>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r>
      <rPr>
        <sz val="9"/>
        <color rgb="FF434343"/>
        <rFont val="Arial"/>
      </rPr>
      <t xml:space="preserve">Remarques sur les formations en </t>
    </r>
    <r>
      <rPr>
        <b/>
        <sz val="9"/>
        <color rgb="FF434343"/>
        <rFont val="Arial"/>
      </rPr>
      <t>Activités pédestres</t>
    </r>
    <r>
      <rPr>
        <sz val="9"/>
        <color rgb="FF434343"/>
        <rFont val="Arial"/>
      </rPr>
      <t xml:space="preserve"> dans votre territoire :                                                                                                                                    projet(s), difficulté(s), proposition(s) vers d'autres territoires, demande(s) vers la CFA, …</t>
    </r>
  </si>
  <si>
    <t>PLAN DE FORMATION - CANYON</t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</si>
  <si>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</si>
  <si>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r>
      <rPr>
        <sz val="9"/>
        <color rgb="FF434343"/>
        <rFont val="Arial"/>
      </rPr>
      <t xml:space="preserve">Remarques sur les formations en </t>
    </r>
    <r>
      <rPr>
        <b/>
        <sz val="9"/>
        <color rgb="FF434343"/>
        <rFont val="Arial"/>
      </rPr>
      <t>Canyonisme</t>
    </r>
    <r>
      <rPr>
        <sz val="9"/>
        <color rgb="FF434343"/>
        <rFont val="Arial"/>
      </rPr>
      <t xml:space="preserve"> dans votre territoire :                                                                                                                                    projet(s), difficulté(s), proposition(s) vers d'autres territoires, demande(s) vers la CFA, …</t>
    </r>
  </si>
  <si>
    <t>AUTRES</t>
  </si>
  <si>
    <t>PLAN DE FORMATION - AUTRES</t>
  </si>
  <si>
    <r>
      <rPr>
        <b/>
        <sz val="12"/>
        <color theme="1"/>
        <rFont val="Arial"/>
      </rPr>
      <t>PREVISIONNEL CT</t>
    </r>
    <r>
      <rPr>
        <b/>
        <sz val="6"/>
        <color theme="1"/>
        <rFont val="Arial"/>
      </rPr>
      <t xml:space="preserve"> </t>
    </r>
  </si>
  <si>
    <r>
      <rPr>
        <sz val="9"/>
        <color rgb="FF434343"/>
        <rFont val="Arial"/>
      </rPr>
      <t>Remarques sur les formations de cadre en</t>
    </r>
    <r>
      <rPr>
        <b/>
        <sz val="9"/>
        <color rgb="FF434343"/>
        <rFont val="Arial"/>
      </rPr>
      <t xml:space="preserve"> Vélo de montagne </t>
    </r>
    <r>
      <rPr>
        <sz val="9"/>
        <color rgb="FF434343"/>
        <rFont val="Arial"/>
      </rPr>
      <t>dans votre territoire :                                                                                                                                    projet(s), difficulté(s), proposition(s) vers d'autres territoires, demande(s) vers la CFA, …</t>
    </r>
  </si>
  <si>
    <t>GRILLE TARIFAIRE - PLAN DE FORMATION</t>
  </si>
  <si>
    <t>Tarifs - saison 2025 - 2026</t>
  </si>
  <si>
    <t>Prévisionnel - 2026 - 2027</t>
  </si>
  <si>
    <t>Nb de jours</t>
  </si>
  <si>
    <t>Nbr pers</t>
  </si>
  <si>
    <t>Nb pers. max</t>
  </si>
  <si>
    <t>Frofait pro / j</t>
  </si>
  <si>
    <t>Montant / pers</t>
  </si>
  <si>
    <t>Montant max / session</t>
  </si>
  <si>
    <t>Par formé</t>
  </si>
  <si>
    <t xml:space="preserve">Formation INITIATEUR 1er degré Alpinisme </t>
  </si>
  <si>
    <t>Certification INITIATEUR 1er degré Alpinisme</t>
  </si>
  <si>
    <t>Formation INITIATEUR 2e degré Cascade de glace</t>
  </si>
  <si>
    <t>Formation INITIATEUR 2e degré Escalade sur glace-dry</t>
  </si>
  <si>
    <t>Recyclage Alpinisme</t>
  </si>
  <si>
    <t>Formation INITIATEUR 2ème degré Grandes voies</t>
  </si>
  <si>
    <t>mise en œuvre à titre expérimental sur la saison 2025–2026</t>
  </si>
  <si>
    <t>à venir</t>
  </si>
  <si>
    <t>Formations continue Alpinisme</t>
  </si>
  <si>
    <t>Formation INITIATEUR 1er degré Escalade SAE</t>
  </si>
  <si>
    <t>Certification INITIATEUR 1er degré Escalade SAE</t>
  </si>
  <si>
    <t>Formation INITIATEUR 1er degré Escalade SNE</t>
  </si>
  <si>
    <t>Certification INITIATEUR 1er degré Escalade SNE</t>
  </si>
  <si>
    <t>Formation INITIATEUR 2e degré Gandes voies équipées</t>
  </si>
  <si>
    <t>Formation INITIATEUR 2e degré Escalade perfectionnement sportif</t>
  </si>
  <si>
    <t>QUALIFICATION Ouvreur de Club</t>
  </si>
  <si>
    <t>Formation INITIATEUR 2ème degré Via ferrata - 3 jours</t>
  </si>
  <si>
    <t>Recyclage Escalade (SAE, SNE, GVE)</t>
  </si>
  <si>
    <t>Formations continue Escalade</t>
  </si>
  <si>
    <t>Formation INITIATEUR 1er degré Ski de randonnée</t>
  </si>
  <si>
    <t>Certification INITIATEUR 1er degré Ski randonnée</t>
  </si>
  <si>
    <t>Formation INITIATEUR 1er degré Snowboard de randonnée</t>
  </si>
  <si>
    <t>Certification INITIATEUR 1er degré Snowboard de randonnée</t>
  </si>
  <si>
    <t>INITIATEUR Ski randonnée nordique</t>
  </si>
  <si>
    <t>Formation close en 2027</t>
  </si>
  <si>
    <t>Formation INITIATEUR 1er degré Ski de randonnée nordique - 4 jours</t>
  </si>
  <si>
    <t>Formation INITIATEUR 2ème degré Raquette à neige</t>
  </si>
  <si>
    <t>Formation INITIATEUR 2ème degré Ski alpinisme</t>
  </si>
  <si>
    <t>Formation INITIATEUR 2ème degré Snowboard alpinisme</t>
  </si>
  <si>
    <t>INITIATEUR Ski alpin - Snowboard - Ski toutes neiges</t>
  </si>
  <si>
    <t xml:space="preserve">INITIATEUR Ski de fond  </t>
  </si>
  <si>
    <t xml:space="preserve">INITIATEUR Télémark  </t>
  </si>
  <si>
    <t>Formation ANIMATEUR Ski alpin</t>
  </si>
  <si>
    <t>en remplacement de l'INITIATEUR Ski alpin - Snowboard - Ski toutes neiges (à venir 2026 - 2027)</t>
  </si>
  <si>
    <t>Formation ANIMATEUR Snowboard alpin</t>
  </si>
  <si>
    <t>Formation ANIMATEUR Télémark alpin</t>
  </si>
  <si>
    <t>en remplacemen de l'INITIATEUR Télémark (à venir 2026 - 2027)</t>
  </si>
  <si>
    <t>Formation ANIMATEUR Ski de fond</t>
  </si>
  <si>
    <t>en remplacement de l'INITIATEUR Ski de fond (à venir 2026 - 2027)</t>
  </si>
  <si>
    <t xml:space="preserve">Recyclage INITIATEUR Raquette à neige  </t>
  </si>
  <si>
    <t xml:space="preserve">Recyclage INITIATEUR Ski Alpin, surf, ski de fond, télémark </t>
  </si>
  <si>
    <t>Recyclage INITIATEUR Ski randonnée, ski alpinisme, surf alpinisme, ski randonnée nordique</t>
  </si>
  <si>
    <t>Formations continue Sports de neige</t>
  </si>
  <si>
    <t>ACTIVITES PEDESTRES</t>
  </si>
  <si>
    <t>Certification ANIMATEUR Randonnée</t>
  </si>
  <si>
    <t>Formation ANIMATEUR Marche nordique</t>
  </si>
  <si>
    <t>Formation INITIATEUR 1er degré Randonnée montagne</t>
  </si>
  <si>
    <t xml:space="preserve">Formation INITIATEUR 1er degré Trail </t>
  </si>
  <si>
    <t>Formation INITIATEUR 2e degré Randonnée alpine</t>
  </si>
  <si>
    <t xml:space="preserve">Recyclage INITIATEUR Randonnée alpine </t>
  </si>
  <si>
    <t>Recyclage INITIATEUR Randonnée montagne</t>
  </si>
  <si>
    <t>Formations continue Randonnée</t>
  </si>
  <si>
    <t>CANYON</t>
  </si>
  <si>
    <t>Formation INITIATEUR 1er degré Canyonisme</t>
  </si>
  <si>
    <t>Certification INITIATEUR 1er degré Canyonisme</t>
  </si>
  <si>
    <t>Formation MONITEUR Canyonisme</t>
  </si>
  <si>
    <t>Recyclage INITIATEUR Canyon</t>
  </si>
  <si>
    <t>Formations continue Canyonisme</t>
  </si>
  <si>
    <t>VELO DE MONTAGNE</t>
  </si>
  <si>
    <t xml:space="preserve">Formation INITIATEUR 1er degré Vélo de montagne </t>
  </si>
  <si>
    <t>Recyclage INITIATEUR Vélo de montagne</t>
  </si>
  <si>
    <t>Formations continue Vélo de montagne</t>
  </si>
  <si>
    <t>SYNTHESE MONTANTS DES TARIFS PROFESSIONNELS / JOUR</t>
  </si>
  <si>
    <t>Professionnel</t>
  </si>
  <si>
    <t>Montant 2025-26</t>
  </si>
  <si>
    <t>Montant 2026-27</t>
  </si>
  <si>
    <t>Guide de haute montagne</t>
  </si>
  <si>
    <t>DEJEPS Escalade</t>
  </si>
  <si>
    <t>Accompagnateur en montagne</t>
  </si>
  <si>
    <t>Moniteur ski de piste</t>
  </si>
  <si>
    <t>Moniteur ski de fond</t>
  </si>
  <si>
    <t>Moniteur de vélo</t>
  </si>
  <si>
    <t>DEJEPS Canyon</t>
  </si>
  <si>
    <t>FORMATIONS NE DONNANT LIEU À AUCUNE SUBVENTION FÉDÉRALE</t>
  </si>
  <si>
    <t>Formation</t>
  </si>
  <si>
    <t>Certification INITIATEUR 2e degré Cascade de glace</t>
  </si>
  <si>
    <t>Alpinisme</t>
  </si>
  <si>
    <t>Certification INITIATEUR 2e degré Escalade sur glace - dry</t>
  </si>
  <si>
    <t>Certification INITIATEUR 2e degré Grandes voies</t>
  </si>
  <si>
    <t>Certification INITIATEUR 2e degré Grandes voies équipées</t>
  </si>
  <si>
    <t>Escalade</t>
  </si>
  <si>
    <t>Certification INITIATEUR 2e degré Escalade perfectionnement sportif</t>
  </si>
  <si>
    <t>Certification INITIATEUR 2e degré Raquette à neige</t>
  </si>
  <si>
    <t>Sports de neige</t>
  </si>
  <si>
    <t>Certification INITIATEUR 2e degré Ski alpinisme</t>
  </si>
  <si>
    <t>Certification INITIATEUR 2e degré Snowboard alpinisme</t>
  </si>
  <si>
    <t>Certification ANIMATEUR Marche nordique</t>
  </si>
  <si>
    <t>Activités pédestres</t>
  </si>
  <si>
    <t>Certification INITIATEUR 1er degré Randonnée montagne</t>
  </si>
  <si>
    <t>Certification INITIATEUR 2e degré Randonnée alpine</t>
  </si>
  <si>
    <t>Certification INITIATEUR 1er degré Trail</t>
  </si>
  <si>
    <t>Certification MONITEUR Canyonisme</t>
  </si>
  <si>
    <t>Canyonisme</t>
  </si>
  <si>
    <t>Certification INITIATEUR 1er degré Vélo de montagne</t>
  </si>
  <si>
    <t>Vélo de montagne</t>
  </si>
</sst>
</file>

<file path=xl/styles.xml><?xml version="1.0" encoding="utf-8"?>
<styleSheet xmlns="http://schemas.openxmlformats.org/spreadsheetml/2006/main">
  <numFmts count="6">
    <numFmt numFmtId="164" formatCode="#,##0.00\ _€"/>
    <numFmt numFmtId="165" formatCode="#,##0\ &quot;€&quot;"/>
    <numFmt numFmtId="166" formatCode="#,##0\ _€"/>
    <numFmt numFmtId="167" formatCode="#,##0\ [$€-1]"/>
    <numFmt numFmtId="168" formatCode="_ * #,##0.00_)\ &quot;€&quot;_ ;_ * \(#,##0.00\)\ &quot;€&quot;_ ;_ * &quot;-&quot;??_)\ &quot;€&quot;_ ;_ @_ "/>
    <numFmt numFmtId="169" formatCode="_-* #,##0\ [$€-40C]_-;\-* #,##0\ [$€-40C]_-;_-* &quot;-&quot;??\ [$€-40C]_-;_-@"/>
  </numFmts>
  <fonts count="44">
    <font>
      <sz val="9"/>
      <color rgb="FF595959"/>
      <name val="Calibri"/>
      <scheme val="minor"/>
    </font>
    <font>
      <sz val="9"/>
      <color rgb="FF595959"/>
      <name val="Arial"/>
    </font>
    <font>
      <b/>
      <sz val="18"/>
      <color rgb="FFF3F3F3"/>
      <name val="Arial"/>
    </font>
    <font>
      <b/>
      <sz val="20"/>
      <color rgb="FF000000"/>
      <name val="Arial"/>
    </font>
    <font>
      <b/>
      <sz val="12"/>
      <color rgb="FFF3F3F3"/>
      <name val="Arial"/>
    </font>
    <font>
      <sz val="9"/>
      <name val="Calibri"/>
    </font>
    <font>
      <sz val="9"/>
      <color theme="1"/>
      <name val="Arial"/>
    </font>
    <font>
      <b/>
      <sz val="10"/>
      <color rgb="FF980000"/>
      <name val="Arial"/>
    </font>
    <font>
      <b/>
      <sz val="9"/>
      <color rgb="FF595959"/>
      <name val="Arial"/>
    </font>
    <font>
      <sz val="20"/>
      <color rgb="FFF7F7F9"/>
      <name val="Arial"/>
    </font>
    <font>
      <sz val="20"/>
      <color rgb="FF476724"/>
      <name val="Arial"/>
    </font>
    <font>
      <sz val="18"/>
      <color rgb="FFF3F3F3"/>
      <name val="Arial"/>
    </font>
    <font>
      <sz val="9"/>
      <color theme="1"/>
      <name val="Arial"/>
    </font>
    <font>
      <sz val="6"/>
      <color rgb="FFFF0000"/>
      <name val="Arial"/>
    </font>
    <font>
      <b/>
      <sz val="11"/>
      <color rgb="FFFFFFFF"/>
      <name val="Arial"/>
    </font>
    <font>
      <sz val="11"/>
      <color rgb="FFF7F7F9"/>
      <name val="Arial"/>
    </font>
    <font>
      <sz val="8"/>
      <color rgb="FF595959"/>
      <name val="Arial"/>
    </font>
    <font>
      <b/>
      <sz val="10"/>
      <color rgb="FF595959"/>
      <name val="Arial"/>
    </font>
    <font>
      <sz val="10"/>
      <color rgb="FF595959"/>
      <name val="Arial"/>
    </font>
    <font>
      <b/>
      <sz val="8"/>
      <color rgb="FFFFFFFF"/>
      <name val="Arial"/>
    </font>
    <font>
      <b/>
      <sz val="8"/>
      <color rgb="FF595959"/>
      <name val="Arial"/>
    </font>
    <font>
      <sz val="8"/>
      <color rgb="FF434343"/>
      <name val="Arial"/>
    </font>
    <font>
      <b/>
      <sz val="11"/>
      <color rgb="FFF7F7F9"/>
      <name val="Arial"/>
    </font>
    <font>
      <b/>
      <sz val="9"/>
      <color rgb="FFF7F7F9"/>
      <name val="Arial"/>
    </font>
    <font>
      <b/>
      <sz val="9"/>
      <color rgb="FF434343"/>
      <name val="Arial"/>
    </font>
    <font>
      <b/>
      <sz val="9"/>
      <color rgb="FFFFFFFF"/>
      <name val="Arial"/>
    </font>
    <font>
      <i/>
      <sz val="8"/>
      <color rgb="FF595959"/>
      <name val="Arial"/>
    </font>
    <font>
      <i/>
      <sz val="9"/>
      <color rgb="FF595959"/>
      <name val="Arial"/>
    </font>
    <font>
      <b/>
      <sz val="20"/>
      <color rgb="FFFFFFFF"/>
      <name val="Arial"/>
    </font>
    <font>
      <b/>
      <sz val="16"/>
      <color rgb="FF434343"/>
      <name val="Arial"/>
    </font>
    <font>
      <b/>
      <sz val="9"/>
      <color rgb="FFFF0000"/>
      <name val="Arial"/>
    </font>
    <font>
      <sz val="16"/>
      <color rgb="FFF3F3F3"/>
      <name val="Arial"/>
    </font>
    <font>
      <sz val="16"/>
      <color rgb="FF434343"/>
      <name val="Arial"/>
    </font>
    <font>
      <b/>
      <sz val="12"/>
      <color rgb="FFF7F7F9"/>
      <name val="Arial"/>
    </font>
    <font>
      <b/>
      <sz val="12"/>
      <color theme="1"/>
      <name val="Arial"/>
    </font>
    <font>
      <b/>
      <sz val="12"/>
      <color rgb="FFFFFFFF"/>
      <name val="Arial"/>
    </font>
    <font>
      <b/>
      <sz val="8"/>
      <color rgb="FF434343"/>
      <name val="Arial"/>
    </font>
    <font>
      <sz val="9"/>
      <color rgb="FF434343"/>
      <name val="Arial"/>
    </font>
    <font>
      <b/>
      <sz val="11"/>
      <color rgb="FFF3F3F3"/>
      <name val="Arial"/>
    </font>
    <font>
      <sz val="8"/>
      <color theme="1"/>
      <name val="Arial"/>
    </font>
    <font>
      <b/>
      <sz val="9"/>
      <color theme="1"/>
      <name val="Arial"/>
    </font>
    <font>
      <b/>
      <sz val="10"/>
      <color rgb="FFD9EAD3"/>
      <name val="Arial"/>
    </font>
    <font>
      <b/>
      <sz val="18"/>
      <color rgb="FFFFFFFF"/>
      <name val="Arial"/>
    </font>
    <font>
      <b/>
      <sz val="6"/>
      <color theme="1"/>
      <name val="Arial"/>
    </font>
  </fonts>
  <fills count="33">
    <fill>
      <patternFill patternType="none"/>
    </fill>
    <fill>
      <patternFill patternType="gray125"/>
    </fill>
    <fill>
      <patternFill patternType="solid">
        <fgColor rgb="FF00A6D0"/>
        <bgColor rgb="FF00A6D0"/>
      </patternFill>
    </fill>
    <fill>
      <patternFill patternType="solid">
        <fgColor rgb="FFEA9999"/>
        <bgColor rgb="FFEA9999"/>
      </patternFill>
    </fill>
    <fill>
      <patternFill patternType="solid">
        <fgColor rgb="FF048FB2"/>
        <bgColor rgb="FF048FB2"/>
      </patternFill>
    </fill>
    <fill>
      <patternFill patternType="solid">
        <fgColor rgb="FFD9EAD3"/>
        <bgColor rgb="FFD9EAD3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999999"/>
        <bgColor rgb="FF999999"/>
      </patternFill>
    </fill>
    <fill>
      <patternFill patternType="solid">
        <fgColor rgb="FFB7B7B7"/>
        <bgColor rgb="FFB7B7B7"/>
      </patternFill>
    </fill>
    <fill>
      <patternFill patternType="solid">
        <fgColor rgb="FFD04E1C"/>
        <bgColor rgb="FFD04E1C"/>
      </patternFill>
    </fill>
    <fill>
      <patternFill patternType="solid">
        <fgColor rgb="FFFFBDA4"/>
        <bgColor rgb="FFFFBDA4"/>
      </patternFill>
    </fill>
    <fill>
      <patternFill patternType="solid">
        <fgColor rgb="FFFFFFFF"/>
        <bgColor rgb="FFFFFFFF"/>
      </patternFill>
    </fill>
    <fill>
      <patternFill patternType="solid">
        <fgColor rgb="FFF1C232"/>
        <bgColor rgb="FFF1C232"/>
      </patternFill>
    </fill>
    <fill>
      <patternFill patternType="solid">
        <fgColor rgb="FFFFF2CC"/>
        <bgColor rgb="FFFFF2CC"/>
      </patternFill>
    </fill>
    <fill>
      <patternFill patternType="solid">
        <fgColor rgb="FFE69138"/>
        <bgColor rgb="FFE69138"/>
      </patternFill>
    </fill>
    <fill>
      <patternFill patternType="solid">
        <fgColor rgb="FFFCE5CD"/>
        <bgColor rgb="FFFCE5CD"/>
      </patternFill>
    </fill>
    <fill>
      <patternFill patternType="solid">
        <fgColor rgb="FF6AA84F"/>
        <bgColor rgb="FF6AA84F"/>
      </patternFill>
    </fill>
    <fill>
      <patternFill patternType="solid">
        <fgColor rgb="FFB6D7A8"/>
        <bgColor rgb="FFB6D7A8"/>
      </patternFill>
    </fill>
    <fill>
      <patternFill patternType="solid">
        <fgColor rgb="FF42BFE0"/>
        <bgColor rgb="FF42BFE0"/>
      </patternFill>
    </fill>
    <fill>
      <patternFill patternType="solid">
        <fgColor rgb="FFBEF0FD"/>
        <bgColor rgb="FFBEF0FD"/>
      </patternFill>
    </fill>
    <fill>
      <patternFill patternType="solid">
        <fgColor rgb="FFA64D79"/>
        <bgColor rgb="FFA64D79"/>
      </patternFill>
    </fill>
    <fill>
      <patternFill patternType="solid">
        <fgColor rgb="FFEAD1DC"/>
        <bgColor rgb="FFEAD1DC"/>
      </patternFill>
    </fill>
    <fill>
      <patternFill patternType="solid">
        <fgColor rgb="FFFFD966"/>
        <bgColor rgb="FFFFD966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92D050"/>
        <bgColor rgb="FF92D050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CFE2F3"/>
        <bgColor rgb="FFCFE2F3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999999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F3F3F3"/>
      </left>
      <right style="thin">
        <color rgb="FFF3F3F3"/>
      </right>
      <top style="thin">
        <color rgb="FFF3F3F3"/>
      </top>
      <bottom style="thin">
        <color rgb="FFF3F3F3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medium">
        <color rgb="FFEFEFEF"/>
      </left>
      <right/>
      <top/>
      <bottom/>
      <diagonal/>
    </border>
    <border>
      <left/>
      <right style="medium">
        <color rgb="FFEFEFEF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B7B7B7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666666"/>
      </right>
      <top style="thin">
        <color rgb="FF000000"/>
      </top>
      <bottom style="thin">
        <color rgb="FF000000"/>
      </bottom>
      <diagonal/>
    </border>
    <border>
      <left/>
      <right style="medium">
        <color rgb="FF666666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/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</borders>
  <cellStyleXfs count="1">
    <xf numFmtId="0" fontId="0" fillId="0" borderId="0"/>
  </cellStyleXfs>
  <cellXfs count="234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6" fillId="5" borderId="0" xfId="0" applyFont="1" applyFill="1" applyAlignment="1">
      <alignment horizontal="left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6" fillId="5" borderId="0" xfId="0" applyFont="1" applyFill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21" fillId="7" borderId="30" xfId="0" applyFont="1" applyFill="1" applyBorder="1" applyAlignment="1">
      <alignment horizontal="left" vertical="center"/>
    </xf>
    <xf numFmtId="0" fontId="16" fillId="5" borderId="31" xfId="0" applyFont="1" applyFill="1" applyBorder="1" applyAlignment="1">
      <alignment horizontal="left" vertical="center"/>
    </xf>
    <xf numFmtId="0" fontId="16" fillId="5" borderId="3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4" fontId="23" fillId="2" borderId="37" xfId="0" applyNumberFormat="1" applyFont="1" applyFill="1" applyBorder="1" applyAlignment="1">
      <alignment horizontal="center" vertical="center"/>
    </xf>
    <xf numFmtId="164" fontId="24" fillId="6" borderId="38" xfId="0" applyNumberFormat="1" applyFont="1" applyFill="1" applyBorder="1" applyAlignment="1">
      <alignment vertical="center"/>
    </xf>
    <xf numFmtId="166" fontId="1" fillId="8" borderId="38" xfId="0" applyNumberFormat="1" applyFont="1" applyFill="1" applyBorder="1" applyAlignment="1">
      <alignment vertical="center"/>
    </xf>
    <xf numFmtId="3" fontId="1" fillId="8" borderId="38" xfId="0" applyNumberFormat="1" applyFont="1" applyFill="1" applyBorder="1" applyAlignment="1">
      <alignment vertical="center"/>
    </xf>
    <xf numFmtId="167" fontId="1" fillId="8" borderId="38" xfId="0" applyNumberFormat="1" applyFont="1" applyFill="1" applyBorder="1" applyAlignment="1">
      <alignment horizontal="right" vertical="center"/>
    </xf>
    <xf numFmtId="167" fontId="8" fillId="8" borderId="38" xfId="0" applyNumberFormat="1" applyFont="1" applyFill="1" applyBorder="1" applyAlignment="1">
      <alignment horizontal="right" vertical="center"/>
    </xf>
    <xf numFmtId="164" fontId="24" fillId="6" borderId="31" xfId="0" applyNumberFormat="1" applyFont="1" applyFill="1" applyBorder="1" applyAlignment="1">
      <alignment vertical="center"/>
    </xf>
    <xf numFmtId="166" fontId="1" fillId="8" borderId="31" xfId="0" applyNumberFormat="1" applyFont="1" applyFill="1" applyBorder="1" applyAlignment="1">
      <alignment vertical="center"/>
    </xf>
    <xf numFmtId="3" fontId="1" fillId="8" borderId="31" xfId="0" applyNumberFormat="1" applyFont="1" applyFill="1" applyBorder="1" applyAlignment="1">
      <alignment vertical="center"/>
    </xf>
    <xf numFmtId="164" fontId="25" fillId="9" borderId="31" xfId="0" applyNumberFormat="1" applyFont="1" applyFill="1" applyBorder="1" applyAlignment="1">
      <alignment vertical="center"/>
    </xf>
    <xf numFmtId="166" fontId="25" fillId="10" borderId="31" xfId="0" applyNumberFormat="1" applyFont="1" applyFill="1" applyBorder="1" applyAlignment="1">
      <alignment vertical="center"/>
    </xf>
    <xf numFmtId="167" fontId="25" fillId="10" borderId="38" xfId="0" applyNumberFormat="1" applyFont="1" applyFill="1" applyBorder="1" applyAlignment="1">
      <alignment horizontal="right" vertical="center"/>
    </xf>
    <xf numFmtId="164" fontId="26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8" fillId="11" borderId="39" xfId="0" applyFont="1" applyFill="1" applyBorder="1"/>
    <xf numFmtId="0" fontId="30" fillId="0" borderId="0" xfId="0" applyFont="1" applyAlignment="1"/>
    <xf numFmtId="0" fontId="31" fillId="11" borderId="43" xfId="0" applyFont="1" applyFill="1" applyBorder="1" applyAlignment="1">
      <alignment horizontal="left" vertical="center"/>
    </xf>
    <xf numFmtId="0" fontId="1" fillId="0" borderId="0" xfId="0" applyFont="1"/>
    <xf numFmtId="0" fontId="33" fillId="2" borderId="31" xfId="0" applyFont="1" applyFill="1" applyBorder="1" applyAlignment="1"/>
    <xf numFmtId="0" fontId="8" fillId="0" borderId="31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wrapText="1"/>
    </xf>
    <xf numFmtId="0" fontId="36" fillId="8" borderId="31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left" vertical="center"/>
    </xf>
    <xf numFmtId="0" fontId="16" fillId="5" borderId="31" xfId="0" applyFont="1" applyFill="1" applyBorder="1" applyAlignment="1">
      <alignment horizontal="center" vertical="center"/>
    </xf>
    <xf numFmtId="167" fontId="21" fillId="8" borderId="31" xfId="0" applyNumberFormat="1" applyFont="1" applyFill="1" applyBorder="1" applyAlignment="1">
      <alignment horizontal="center" vertical="center"/>
    </xf>
    <xf numFmtId="0" fontId="20" fillId="7" borderId="31" xfId="0" applyFont="1" applyFill="1" applyBorder="1" applyAlignment="1">
      <alignment horizontal="right"/>
    </xf>
    <xf numFmtId="0" fontId="21" fillId="7" borderId="3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7" fontId="21" fillId="7" borderId="31" xfId="0" applyNumberFormat="1" applyFont="1" applyFill="1" applyBorder="1" applyAlignment="1">
      <alignment horizontal="center"/>
    </xf>
    <xf numFmtId="0" fontId="28" fillId="14" borderId="39" xfId="0" applyFont="1" applyFill="1" applyBorder="1" applyAlignment="1"/>
    <xf numFmtId="0" fontId="30" fillId="0" borderId="0" xfId="0" applyFont="1"/>
    <xf numFmtId="0" fontId="31" fillId="14" borderId="43" xfId="0" applyFont="1" applyFill="1" applyBorder="1" applyAlignment="1">
      <alignment horizontal="left" vertical="center"/>
    </xf>
    <xf numFmtId="0" fontId="16" fillId="0" borderId="31" xfId="0" applyFont="1" applyBorder="1" applyAlignment="1">
      <alignment horizontal="left" vertical="center" wrapText="1"/>
    </xf>
    <xf numFmtId="0" fontId="28" fillId="16" borderId="39" xfId="0" applyFont="1" applyFill="1" applyBorder="1" applyAlignment="1"/>
    <xf numFmtId="0" fontId="31" fillId="16" borderId="43" xfId="0" applyFont="1" applyFill="1" applyBorder="1" applyAlignment="1">
      <alignment horizontal="left" vertical="center"/>
    </xf>
    <xf numFmtId="0" fontId="20" fillId="8" borderId="31" xfId="0" applyFont="1" applyFill="1" applyBorder="1" applyAlignment="1">
      <alignment horizontal="right"/>
    </xf>
    <xf numFmtId="0" fontId="28" fillId="18" borderId="39" xfId="0" applyFont="1" applyFill="1" applyBorder="1" applyAlignment="1"/>
    <xf numFmtId="0" fontId="31" fillId="18" borderId="43" xfId="0" applyFont="1" applyFill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28" fillId="20" borderId="39" xfId="0" applyFont="1" applyFill="1" applyBorder="1" applyAlignment="1"/>
    <xf numFmtId="0" fontId="31" fillId="20" borderId="43" xfId="0" applyFont="1" applyFill="1" applyBorder="1" applyAlignment="1">
      <alignment horizontal="left" vertic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8" fillId="22" borderId="39" xfId="0" applyFont="1" applyFill="1" applyBorder="1" applyAlignment="1"/>
    <xf numFmtId="0" fontId="31" fillId="22" borderId="43" xfId="0" applyFont="1" applyFill="1" applyBorder="1" applyAlignment="1">
      <alignment horizontal="left" vertical="center"/>
    </xf>
    <xf numFmtId="168" fontId="4" fillId="4" borderId="2" xfId="0" applyNumberFormat="1" applyFont="1" applyFill="1" applyBorder="1"/>
    <xf numFmtId="0" fontId="19" fillId="11" borderId="49" xfId="0" applyFont="1" applyFill="1" applyBorder="1"/>
    <xf numFmtId="167" fontId="19" fillId="11" borderId="49" xfId="0" applyNumberFormat="1" applyFont="1" applyFill="1" applyBorder="1"/>
    <xf numFmtId="0" fontId="19" fillId="11" borderId="12" xfId="0" applyFont="1" applyFill="1" applyBorder="1"/>
    <xf numFmtId="0" fontId="19" fillId="11" borderId="50" xfId="0" applyFont="1" applyFill="1" applyBorder="1"/>
    <xf numFmtId="0" fontId="19" fillId="11" borderId="49" xfId="0" applyFont="1" applyFill="1" applyBorder="1"/>
    <xf numFmtId="0" fontId="21" fillId="12" borderId="51" xfId="0" applyFont="1" applyFill="1" applyBorder="1" applyAlignment="1"/>
    <xf numFmtId="3" fontId="21" fillId="0" borderId="49" xfId="0" applyNumberFormat="1" applyFont="1" applyBorder="1" applyAlignment="1">
      <alignment horizontal="center"/>
    </xf>
    <xf numFmtId="3" fontId="21" fillId="12" borderId="49" xfId="0" applyNumberFormat="1" applyFont="1" applyFill="1" applyBorder="1" applyAlignment="1">
      <alignment horizontal="center"/>
    </xf>
    <xf numFmtId="167" fontId="21" fillId="0" borderId="49" xfId="0" applyNumberFormat="1" applyFont="1" applyBorder="1" applyAlignment="1">
      <alignment horizontal="center"/>
    </xf>
    <xf numFmtId="169" fontId="21" fillId="0" borderId="49" xfId="0" applyNumberFormat="1" applyFont="1" applyBorder="1" applyAlignment="1">
      <alignment horizontal="center"/>
    </xf>
    <xf numFmtId="167" fontId="21" fillId="0" borderId="52" xfId="0" applyNumberFormat="1" applyFont="1" applyBorder="1" applyAlignment="1">
      <alignment horizontal="center"/>
    </xf>
    <xf numFmtId="0" fontId="21" fillId="12" borderId="51" xfId="0" applyFont="1" applyFill="1" applyBorder="1"/>
    <xf numFmtId="3" fontId="21" fillId="0" borderId="49" xfId="0" applyNumberFormat="1" applyFont="1" applyBorder="1" applyAlignment="1">
      <alignment horizontal="center"/>
    </xf>
    <xf numFmtId="0" fontId="21" fillId="12" borderId="12" xfId="0" applyFont="1" applyFill="1" applyBorder="1"/>
    <xf numFmtId="0" fontId="36" fillId="24" borderId="49" xfId="0" applyFont="1" applyFill="1" applyBorder="1"/>
    <xf numFmtId="167" fontId="36" fillId="24" borderId="49" xfId="0" applyNumberFormat="1" applyFont="1" applyFill="1" applyBorder="1"/>
    <xf numFmtId="0" fontId="36" fillId="24" borderId="49" xfId="0" applyFont="1" applyFill="1" applyBorder="1"/>
    <xf numFmtId="0" fontId="21" fillId="15" borderId="49" xfId="0" applyFont="1" applyFill="1" applyBorder="1"/>
    <xf numFmtId="3" fontId="21" fillId="25" borderId="49" xfId="0" applyNumberFormat="1" applyFont="1" applyFill="1" applyBorder="1" applyAlignment="1">
      <alignment horizontal="center"/>
    </xf>
    <xf numFmtId="3" fontId="21" fillId="13" borderId="49" xfId="0" applyNumberFormat="1" applyFont="1" applyFill="1" applyBorder="1" applyAlignment="1">
      <alignment horizontal="center"/>
    </xf>
    <xf numFmtId="3" fontId="21" fillId="25" borderId="49" xfId="0" applyNumberFormat="1" applyFont="1" applyFill="1" applyBorder="1" applyAlignment="1">
      <alignment horizontal="center"/>
    </xf>
    <xf numFmtId="3" fontId="21" fillId="13" borderId="49" xfId="0" applyNumberFormat="1" applyFont="1" applyFill="1" applyBorder="1" applyAlignment="1">
      <alignment horizontal="center"/>
    </xf>
    <xf numFmtId="0" fontId="21" fillId="15" borderId="49" xfId="0" applyFont="1" applyFill="1" applyBorder="1"/>
    <xf numFmtId="0" fontId="36" fillId="16" borderId="49" xfId="0" applyFont="1" applyFill="1" applyBorder="1"/>
    <xf numFmtId="167" fontId="36" fillId="16" borderId="49" xfId="0" applyNumberFormat="1" applyFont="1" applyFill="1" applyBorder="1"/>
    <xf numFmtId="169" fontId="36" fillId="16" borderId="49" xfId="0" applyNumberFormat="1" applyFont="1" applyFill="1" applyBorder="1"/>
    <xf numFmtId="0" fontId="21" fillId="17" borderId="49" xfId="0" applyFont="1" applyFill="1" applyBorder="1"/>
    <xf numFmtId="3" fontId="21" fillId="26" borderId="49" xfId="0" applyNumberFormat="1" applyFont="1" applyFill="1" applyBorder="1" applyAlignment="1">
      <alignment horizontal="center"/>
    </xf>
    <xf numFmtId="0" fontId="21" fillId="17" borderId="49" xfId="0" applyFont="1" applyFill="1" applyBorder="1" applyAlignment="1">
      <alignment wrapText="1"/>
    </xf>
    <xf numFmtId="167" fontId="21" fillId="0" borderId="54" xfId="0" applyNumberFormat="1" applyFont="1" applyBorder="1" applyAlignment="1">
      <alignment horizontal="center"/>
    </xf>
    <xf numFmtId="167" fontId="21" fillId="0" borderId="15" xfId="0" applyNumberFormat="1" applyFont="1" applyBorder="1" applyAlignment="1">
      <alignment horizontal="center"/>
    </xf>
    <xf numFmtId="0" fontId="21" fillId="17" borderId="49" xfId="0" applyFont="1" applyFill="1" applyBorder="1"/>
    <xf numFmtId="167" fontId="21" fillId="13" borderId="49" xfId="0" applyNumberFormat="1" applyFont="1" applyFill="1" applyBorder="1" applyAlignment="1">
      <alignment horizontal="center"/>
    </xf>
    <xf numFmtId="0" fontId="36" fillId="27" borderId="49" xfId="0" applyFont="1" applyFill="1" applyBorder="1"/>
    <xf numFmtId="0" fontId="36" fillId="27" borderId="49" xfId="0" applyFont="1" applyFill="1" applyBorder="1"/>
    <xf numFmtId="167" fontId="36" fillId="27" borderId="49" xfId="0" applyNumberFormat="1" applyFont="1" applyFill="1" applyBorder="1"/>
    <xf numFmtId="169" fontId="36" fillId="27" borderId="49" xfId="0" applyNumberFormat="1" applyFont="1" applyFill="1" applyBorder="1"/>
    <xf numFmtId="0" fontId="21" fillId="28" borderId="49" xfId="0" applyFont="1" applyFill="1" applyBorder="1"/>
    <xf numFmtId="3" fontId="21" fillId="29" borderId="49" xfId="0" applyNumberFormat="1" applyFont="1" applyFill="1" applyBorder="1" applyAlignment="1">
      <alignment horizontal="center"/>
    </xf>
    <xf numFmtId="0" fontId="21" fillId="28" borderId="49" xfId="0" applyFont="1" applyFill="1" applyBorder="1"/>
    <xf numFmtId="3" fontId="21" fillId="29" borderId="49" xfId="0" applyNumberFormat="1" applyFont="1" applyFill="1" applyBorder="1" applyAlignment="1">
      <alignment horizontal="center"/>
    </xf>
    <xf numFmtId="0" fontId="19" fillId="2" borderId="49" xfId="0" applyFont="1" applyFill="1" applyBorder="1"/>
    <xf numFmtId="0" fontId="19" fillId="2" borderId="49" xfId="0" applyFont="1" applyFill="1" applyBorder="1"/>
    <xf numFmtId="167" fontId="19" fillId="2" borderId="49" xfId="0" applyNumberFormat="1" applyFont="1" applyFill="1" applyBorder="1"/>
    <xf numFmtId="169" fontId="19" fillId="2" borderId="49" xfId="0" applyNumberFormat="1" applyFont="1" applyFill="1" applyBorder="1"/>
    <xf numFmtId="0" fontId="21" fillId="21" borderId="51" xfId="0" applyFont="1" applyFill="1" applyBorder="1"/>
    <xf numFmtId="3" fontId="21" fillId="30" borderId="49" xfId="0" applyNumberFormat="1" applyFont="1" applyFill="1" applyBorder="1" applyAlignment="1">
      <alignment horizontal="center"/>
    </xf>
    <xf numFmtId="167" fontId="21" fillId="13" borderId="52" xfId="0" applyNumberFormat="1" applyFont="1" applyFill="1" applyBorder="1" applyAlignment="1">
      <alignment horizontal="center"/>
    </xf>
    <xf numFmtId="167" fontId="21" fillId="13" borderId="54" xfId="0" applyNumberFormat="1" applyFont="1" applyFill="1" applyBorder="1" applyAlignment="1">
      <alignment horizontal="center"/>
    </xf>
    <xf numFmtId="0" fontId="21" fillId="21" borderId="51" xfId="0" applyFont="1" applyFill="1" applyBorder="1"/>
    <xf numFmtId="0" fontId="21" fillId="21" borderId="12" xfId="0" applyFont="1" applyFill="1" applyBorder="1"/>
    <xf numFmtId="0" fontId="19" fillId="22" borderId="49" xfId="0" applyFont="1" applyFill="1" applyBorder="1"/>
    <xf numFmtId="167" fontId="19" fillId="22" borderId="49" xfId="0" applyNumberFormat="1" applyFont="1" applyFill="1" applyBorder="1"/>
    <xf numFmtId="169" fontId="19" fillId="22" borderId="49" xfId="0" applyNumberFormat="1" applyFont="1" applyFill="1" applyBorder="1"/>
    <xf numFmtId="0" fontId="21" fillId="23" borderId="49" xfId="0" applyFont="1" applyFill="1" applyBorder="1"/>
    <xf numFmtId="1" fontId="21" fillId="0" borderId="49" xfId="0" applyNumberFormat="1" applyFont="1" applyBorder="1" applyAlignment="1">
      <alignment horizontal="center"/>
    </xf>
    <xf numFmtId="1" fontId="21" fillId="23" borderId="49" xfId="0" applyNumberFormat="1" applyFont="1" applyFill="1" applyBorder="1" applyAlignment="1">
      <alignment horizontal="center"/>
    </xf>
    <xf numFmtId="1" fontId="21" fillId="13" borderId="49" xfId="0" applyNumberFormat="1" applyFont="1" applyFill="1" applyBorder="1" applyAlignment="1">
      <alignment horizontal="center"/>
    </xf>
    <xf numFmtId="1" fontId="21" fillId="23" borderId="49" xfId="0" applyNumberFormat="1" applyFont="1" applyFill="1" applyBorder="1" applyAlignment="1">
      <alignment horizontal="center"/>
    </xf>
    <xf numFmtId="1" fontId="21" fillId="13" borderId="49" xfId="0" applyNumberFormat="1" applyFont="1" applyFill="1" applyBorder="1" applyAlignment="1">
      <alignment horizontal="center"/>
    </xf>
    <xf numFmtId="0" fontId="21" fillId="23" borderId="49" xfId="0" applyFont="1" applyFill="1" applyBorder="1"/>
    <xf numFmtId="0" fontId="24" fillId="7" borderId="55" xfId="0" applyFont="1" applyFill="1" applyBorder="1" applyAlignment="1">
      <alignment wrapText="1"/>
    </xf>
    <xf numFmtId="0" fontId="24" fillId="7" borderId="55" xfId="0" applyFont="1" applyFill="1" applyBorder="1" applyAlignment="1">
      <alignment horizontal="center" wrapText="1"/>
    </xf>
    <xf numFmtId="0" fontId="6" fillId="0" borderId="55" xfId="0" applyFont="1" applyBorder="1" applyAlignment="1">
      <alignment wrapText="1"/>
    </xf>
    <xf numFmtId="167" fontId="39" fillId="0" borderId="55" xfId="0" applyNumberFormat="1" applyFont="1" applyBorder="1" applyAlignment="1">
      <alignment horizontal="center" wrapText="1"/>
    </xf>
    <xf numFmtId="0" fontId="6" fillId="0" borderId="55" xfId="0" applyFont="1" applyBorder="1"/>
    <xf numFmtId="167" fontId="39" fillId="0" borderId="55" xfId="0" applyNumberFormat="1" applyFont="1" applyBorder="1" applyAlignment="1">
      <alignment horizontal="center"/>
    </xf>
    <xf numFmtId="168" fontId="6" fillId="0" borderId="55" xfId="0" applyNumberFormat="1" applyFont="1" applyBorder="1"/>
    <xf numFmtId="167" fontId="39" fillId="13" borderId="55" xfId="0" applyNumberFormat="1" applyFont="1" applyFill="1" applyBorder="1" applyAlignment="1">
      <alignment horizontal="center"/>
    </xf>
    <xf numFmtId="0" fontId="6" fillId="0" borderId="55" xfId="0" applyFont="1" applyBorder="1"/>
    <xf numFmtId="0" fontId="6" fillId="13" borderId="55" xfId="0" applyFont="1" applyFill="1" applyBorder="1"/>
    <xf numFmtId="0" fontId="24" fillId="32" borderId="55" xfId="0" applyFont="1" applyFill="1" applyBorder="1" applyAlignment="1">
      <alignment wrapText="1"/>
    </xf>
    <xf numFmtId="0" fontId="39" fillId="0" borderId="55" xfId="0" applyFont="1" applyBorder="1"/>
    <xf numFmtId="0" fontId="39" fillId="0" borderId="55" xfId="0" applyFont="1" applyBorder="1"/>
    <xf numFmtId="0" fontId="39" fillId="0" borderId="55" xfId="0" applyFont="1" applyBorder="1" applyAlignment="1">
      <alignment horizontal="left" vertical="center"/>
    </xf>
    <xf numFmtId="0" fontId="39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7" fillId="3" borderId="4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164" fontId="8" fillId="0" borderId="0" xfId="0" applyNumberFormat="1" applyFont="1" applyAlignment="1">
      <alignment horizontal="right" vertical="center"/>
    </xf>
    <xf numFmtId="0" fontId="0" fillId="0" borderId="0" xfId="0" applyFont="1" applyAlignment="1"/>
    <xf numFmtId="165" fontId="11" fillId="2" borderId="2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0" fontId="5" fillId="0" borderId="8" xfId="0" applyFont="1" applyBorder="1"/>
    <xf numFmtId="0" fontId="15" fillId="4" borderId="9" xfId="0" applyFont="1" applyFill="1" applyBorder="1" applyAlignment="1">
      <alignment horizontal="left" vertical="center"/>
    </xf>
    <xf numFmtId="0" fontId="5" fillId="0" borderId="10" xfId="0" applyFont="1" applyBorder="1"/>
    <xf numFmtId="0" fontId="5" fillId="0" borderId="11" xfId="0" applyFont="1" applyBorder="1"/>
    <xf numFmtId="0" fontId="16" fillId="5" borderId="0" xfId="0" applyFont="1" applyFill="1" applyAlignment="1">
      <alignment horizontal="left" vertical="top" wrapText="1"/>
    </xf>
    <xf numFmtId="0" fontId="16" fillId="5" borderId="24" xfId="0" applyFont="1" applyFill="1" applyBorder="1" applyAlignment="1">
      <alignment horizontal="left" vertical="top" wrapText="1"/>
    </xf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0" fontId="5" fillId="0" borderId="34" xfId="0" applyFont="1" applyBorder="1"/>
    <xf numFmtId="0" fontId="5" fillId="0" borderId="35" xfId="0" applyFont="1" applyBorder="1"/>
    <xf numFmtId="0" fontId="5" fillId="0" borderId="36" xfId="0" applyFont="1" applyBorder="1"/>
    <xf numFmtId="2" fontId="17" fillId="6" borderId="12" xfId="0" applyNumberFormat="1" applyFont="1" applyFill="1" applyBorder="1" applyAlignment="1">
      <alignment horizontal="left" vertical="center" wrapText="1"/>
    </xf>
    <xf numFmtId="0" fontId="5" fillId="0" borderId="13" xfId="0" applyFont="1" applyBorder="1"/>
    <xf numFmtId="2" fontId="18" fillId="5" borderId="14" xfId="0" applyNumberFormat="1" applyFont="1" applyFill="1" applyBorder="1" applyAlignment="1">
      <alignment horizontal="left" vertical="center" wrapText="1"/>
    </xf>
    <xf numFmtId="0" fontId="5" fillId="0" borderId="15" xfId="0" applyFont="1" applyBorder="1"/>
    <xf numFmtId="0" fontId="19" fillId="4" borderId="16" xfId="0" applyFont="1" applyFill="1" applyBorder="1" applyAlignment="1">
      <alignment vertical="center"/>
    </xf>
    <xf numFmtId="0" fontId="5" fillId="0" borderId="17" xfId="0" applyFont="1" applyBorder="1"/>
    <xf numFmtId="0" fontId="5" fillId="0" borderId="18" xfId="0" applyFont="1" applyBorder="1"/>
    <xf numFmtId="0" fontId="16" fillId="5" borderId="32" xfId="0" applyFont="1" applyFill="1" applyBorder="1" applyAlignment="1">
      <alignment horizontal="center" vertical="center"/>
    </xf>
    <xf numFmtId="0" fontId="5" fillId="0" borderId="33" xfId="0" applyFont="1" applyBorder="1"/>
    <xf numFmtId="164" fontId="22" fillId="4" borderId="4" xfId="0" applyNumberFormat="1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left" vertical="center"/>
    </xf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15" fillId="4" borderId="2" xfId="0" applyFont="1" applyFill="1" applyBorder="1" applyAlignment="1">
      <alignment vertical="center"/>
    </xf>
    <xf numFmtId="0" fontId="5" fillId="0" borderId="29" xfId="0" applyFont="1" applyBorder="1"/>
    <xf numFmtId="0" fontId="21" fillId="7" borderId="16" xfId="0" applyFont="1" applyFill="1" applyBorder="1" applyAlignment="1">
      <alignment horizontal="center" vertical="center"/>
    </xf>
    <xf numFmtId="0" fontId="29" fillId="12" borderId="40" xfId="0" applyFont="1" applyFill="1" applyBorder="1" applyAlignment="1">
      <alignment horizontal="center"/>
    </xf>
    <xf numFmtId="0" fontId="5" fillId="0" borderId="41" xfId="0" applyFont="1" applyBorder="1"/>
    <xf numFmtId="0" fontId="5" fillId="0" borderId="42" xfId="0" applyFont="1" applyBorder="1"/>
    <xf numFmtId="165" fontId="32" fillId="12" borderId="44" xfId="0" applyNumberFormat="1" applyFont="1" applyFill="1" applyBorder="1" applyAlignment="1">
      <alignment horizontal="center" vertical="center"/>
    </xf>
    <xf numFmtId="0" fontId="5" fillId="0" borderId="45" xfId="0" applyFont="1" applyBorder="1"/>
    <xf numFmtId="0" fontId="5" fillId="0" borderId="46" xfId="0" applyFont="1" applyBorder="1"/>
    <xf numFmtId="0" fontId="6" fillId="0" borderId="0" xfId="0" applyFont="1"/>
    <xf numFmtId="0" fontId="34" fillId="13" borderId="32" xfId="0" applyFont="1" applyFill="1" applyBorder="1" applyAlignment="1">
      <alignment horizontal="center"/>
    </xf>
    <xf numFmtId="0" fontId="35" fillId="2" borderId="32" xfId="0" applyFont="1" applyFill="1" applyBorder="1" applyAlignment="1">
      <alignment horizontal="center"/>
    </xf>
    <xf numFmtId="0" fontId="37" fillId="12" borderId="12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29" fillId="15" borderId="40" xfId="0" applyFont="1" applyFill="1" applyBorder="1" applyAlignment="1">
      <alignment horizontal="center"/>
    </xf>
    <xf numFmtId="165" fontId="32" fillId="15" borderId="44" xfId="0" applyNumberFormat="1" applyFont="1" applyFill="1" applyBorder="1" applyAlignment="1">
      <alignment horizontal="center" vertical="center"/>
    </xf>
    <xf numFmtId="0" fontId="37" fillId="15" borderId="12" xfId="0" applyFont="1" applyFill="1" applyBorder="1" applyAlignment="1">
      <alignment horizontal="left" vertical="center" wrapText="1"/>
    </xf>
    <xf numFmtId="0" fontId="29" fillId="17" borderId="40" xfId="0" applyFont="1" applyFill="1" applyBorder="1" applyAlignment="1">
      <alignment horizontal="center"/>
    </xf>
    <xf numFmtId="165" fontId="32" fillId="17" borderId="44" xfId="0" applyNumberFormat="1" applyFont="1" applyFill="1" applyBorder="1" applyAlignment="1">
      <alignment horizontal="center" vertical="center"/>
    </xf>
    <xf numFmtId="0" fontId="37" fillId="17" borderId="12" xfId="0" applyFont="1" applyFill="1" applyBorder="1" applyAlignment="1">
      <alignment horizontal="left" vertical="center" wrapText="1"/>
    </xf>
    <xf numFmtId="0" fontId="29" fillId="5" borderId="40" xfId="0" applyFont="1" applyFill="1" applyBorder="1" applyAlignment="1">
      <alignment horizontal="center"/>
    </xf>
    <xf numFmtId="165" fontId="32" fillId="5" borderId="44" xfId="0" applyNumberFormat="1" applyFont="1" applyFill="1" applyBorder="1" applyAlignment="1">
      <alignment horizontal="center" vertical="center"/>
    </xf>
    <xf numFmtId="0" fontId="37" fillId="19" borderId="12" xfId="0" applyFont="1" applyFill="1" applyBorder="1" applyAlignment="1">
      <alignment horizontal="left" vertical="center" wrapText="1"/>
    </xf>
    <xf numFmtId="0" fontId="29" fillId="21" borderId="40" xfId="0" applyFont="1" applyFill="1" applyBorder="1" applyAlignment="1">
      <alignment horizontal="center"/>
    </xf>
    <xf numFmtId="165" fontId="32" fillId="21" borderId="44" xfId="0" applyNumberFormat="1" applyFont="1" applyFill="1" applyBorder="1" applyAlignment="1">
      <alignment horizontal="center" vertical="center"/>
    </xf>
    <xf numFmtId="0" fontId="37" fillId="21" borderId="12" xfId="0" applyFont="1" applyFill="1" applyBorder="1" applyAlignment="1">
      <alignment horizontal="left" vertical="center" wrapText="1"/>
    </xf>
    <xf numFmtId="0" fontId="29" fillId="23" borderId="40" xfId="0" applyFont="1" applyFill="1" applyBorder="1" applyAlignment="1">
      <alignment horizontal="center"/>
    </xf>
    <xf numFmtId="165" fontId="32" fillId="23" borderId="44" xfId="0" applyNumberFormat="1" applyFont="1" applyFill="1" applyBorder="1" applyAlignment="1">
      <alignment horizontal="center" vertical="center"/>
    </xf>
    <xf numFmtId="0" fontId="37" fillId="23" borderId="12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top" wrapText="1"/>
    </xf>
    <xf numFmtId="0" fontId="6" fillId="0" borderId="56" xfId="0" applyFont="1" applyBorder="1" applyAlignment="1">
      <alignment horizontal="center"/>
    </xf>
    <xf numFmtId="0" fontId="5" fillId="0" borderId="58" xfId="0" applyFont="1" applyBorder="1"/>
    <xf numFmtId="0" fontId="6" fillId="0" borderId="56" xfId="0" applyFont="1" applyBorder="1" applyAlignment="1">
      <alignment horizontal="center" vertical="center"/>
    </xf>
    <xf numFmtId="169" fontId="21" fillId="0" borderId="12" xfId="0" applyNumberFormat="1" applyFont="1" applyBorder="1" applyAlignment="1">
      <alignment horizontal="center"/>
    </xf>
    <xf numFmtId="0" fontId="5" fillId="0" borderId="53" xfId="0" applyFont="1" applyBorder="1"/>
    <xf numFmtId="167" fontId="21" fillId="0" borderId="12" xfId="0" applyNumberFormat="1" applyFont="1" applyBorder="1" applyAlignment="1">
      <alignment horizontal="center"/>
    </xf>
    <xf numFmtId="0" fontId="12" fillId="0" borderId="0" xfId="0" applyFont="1"/>
    <xf numFmtId="168" fontId="38" fillId="4" borderId="4" xfId="0" applyNumberFormat="1" applyFont="1" applyFill="1" applyBorder="1"/>
    <xf numFmtId="0" fontId="40" fillId="31" borderId="56" xfId="0" applyFont="1" applyFill="1" applyBorder="1" applyAlignment="1">
      <alignment horizontal="center" wrapText="1"/>
    </xf>
    <xf numFmtId="0" fontId="5" fillId="0" borderId="57" xfId="0" applyFont="1" applyBorder="1"/>
    <xf numFmtId="0" fontId="35" fillId="9" borderId="47" xfId="0" applyFont="1" applyFill="1" applyBorder="1" applyAlignment="1">
      <alignment horizontal="center" wrapText="1"/>
    </xf>
    <xf numFmtId="0" fontId="5" fillId="0" borderId="48" xfId="0" applyFont="1" applyBorder="1"/>
    <xf numFmtId="167" fontId="35" fillId="10" borderId="47" xfId="0" applyNumberFormat="1" applyFont="1" applyFill="1" applyBorder="1" applyAlignment="1">
      <alignment horizontal="center" wrapText="1"/>
    </xf>
    <xf numFmtId="169" fontId="21" fillId="10" borderId="13" xfId="0" applyNumberFormat="1" applyFont="1" applyFill="1" applyBorder="1" applyAlignment="1">
      <alignment horizontal="center"/>
    </xf>
    <xf numFmtId="167" fontId="21" fillId="0" borderId="13" xfId="0" applyNumberFormat="1" applyFont="1" applyBorder="1" applyAlignment="1">
      <alignment horizontal="center"/>
    </xf>
    <xf numFmtId="167" fontId="24" fillId="32" borderId="56" xfId="0" applyNumberFormat="1" applyFont="1" applyFill="1" applyBorder="1" applyAlignment="1">
      <alignment horizontal="center" wrapText="1"/>
    </xf>
    <xf numFmtId="167" fontId="6" fillId="0" borderId="56" xfId="0" applyNumberFormat="1" applyFont="1" applyBorder="1" applyAlignment="1">
      <alignment horizontal="center"/>
    </xf>
  </cellXfs>
  <cellStyles count="1">
    <cellStyle name="Normal" xfId="0" builtinId="0"/>
  </cellStyles>
  <dxfs count="13">
    <dxf>
      <font>
        <color rgb="FF006600"/>
        <name val="Arimo"/>
      </font>
      <fill>
        <patternFill patternType="solid">
          <fgColor rgb="FFCCFFCC"/>
          <bgColor rgb="FFCCFF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733425" cy="2476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29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18</xdr:row>
      <xdr:rowOff>0</xdr:rowOff>
    </xdr:from>
    <xdr:ext cx="2266950" cy="7620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9999"/>
  </sheetPr>
  <dimension ref="A1:M39"/>
  <sheetViews>
    <sheetView showGridLines="0" tabSelected="1" workbookViewId="0"/>
  </sheetViews>
  <sheetFormatPr baseColWidth="10" defaultColWidth="14.5" defaultRowHeight="15" customHeight="1"/>
  <cols>
    <col min="1" max="1" width="1.83203125" customWidth="1"/>
    <col min="2" max="2" width="11.5" customWidth="1"/>
    <col min="3" max="3" width="13.5" customWidth="1"/>
    <col min="4" max="4" width="7" customWidth="1"/>
    <col min="5" max="5" width="1.83203125" customWidth="1"/>
    <col min="6" max="6" width="17.5" customWidth="1"/>
    <col min="7" max="7" width="33.83203125" customWidth="1"/>
    <col min="8" max="8" width="3.5" customWidth="1"/>
    <col min="9" max="9" width="24.5" customWidth="1"/>
    <col min="10" max="10" width="21.5" customWidth="1"/>
    <col min="11" max="11" width="12.33203125" customWidth="1"/>
    <col min="12" max="12" width="15.83203125" customWidth="1"/>
    <col min="13" max="13" width="16" customWidth="1"/>
  </cols>
  <sheetData>
    <row r="1" spans="1:13" ht="19.5" customHeight="1">
      <c r="A1" s="1"/>
      <c r="B1" s="2" t="s">
        <v>0</v>
      </c>
      <c r="C1" s="3"/>
      <c r="D1" s="3"/>
      <c r="E1" s="1"/>
      <c r="F1" s="147" t="s">
        <v>1</v>
      </c>
      <c r="G1" s="148"/>
      <c r="H1" s="4"/>
      <c r="I1" s="149" t="s">
        <v>2</v>
      </c>
      <c r="J1" s="150"/>
      <c r="K1" s="153"/>
      <c r="L1" s="154"/>
      <c r="M1" s="154"/>
    </row>
    <row r="2" spans="1:13" ht="28.5" customHeight="1">
      <c r="A2" s="1"/>
      <c r="B2" s="5" t="s">
        <v>3</v>
      </c>
      <c r="C2" s="6"/>
      <c r="D2" s="7"/>
      <c r="E2" s="1"/>
      <c r="F2" s="155" t="s">
        <v>4</v>
      </c>
      <c r="G2" s="148"/>
      <c r="H2" s="8"/>
      <c r="I2" s="151"/>
      <c r="J2" s="152"/>
      <c r="K2" s="154"/>
      <c r="L2" s="154"/>
      <c r="M2" s="154"/>
    </row>
    <row r="3" spans="1:13" ht="15.75" customHeight="1">
      <c r="A3" s="9"/>
      <c r="B3" s="8"/>
      <c r="C3" s="8"/>
      <c r="D3" s="8"/>
      <c r="E3" s="8"/>
      <c r="F3" s="8"/>
      <c r="G3" s="8"/>
      <c r="H3" s="8"/>
      <c r="I3" s="10"/>
      <c r="J3" s="10"/>
      <c r="K3" s="154"/>
      <c r="L3" s="154"/>
      <c r="M3" s="154"/>
    </row>
    <row r="4" spans="1:13" ht="15.75" customHeight="1">
      <c r="A4" s="8"/>
      <c r="B4" s="156" t="s">
        <v>5</v>
      </c>
      <c r="C4" s="157"/>
      <c r="D4" s="157"/>
      <c r="E4" s="157"/>
      <c r="F4" s="157"/>
      <c r="G4" s="150"/>
      <c r="H4" s="8"/>
      <c r="I4" s="158" t="s">
        <v>6</v>
      </c>
      <c r="J4" s="159"/>
      <c r="K4" s="159"/>
      <c r="L4" s="159"/>
      <c r="M4" s="160"/>
    </row>
    <row r="5" spans="1:13" ht="12" customHeight="1">
      <c r="A5" s="8"/>
      <c r="B5" s="161" t="s">
        <v>7</v>
      </c>
      <c r="C5" s="154"/>
      <c r="D5" s="154"/>
      <c r="E5" s="154"/>
      <c r="F5" s="154"/>
      <c r="G5" s="154"/>
      <c r="H5" s="8"/>
      <c r="I5" s="170" t="s">
        <v>8</v>
      </c>
      <c r="J5" s="171"/>
      <c r="K5" s="172" t="str">
        <f>F2</f>
        <v>CR27 - Bourgogne Franche Comté</v>
      </c>
      <c r="L5" s="171"/>
      <c r="M5" s="173"/>
    </row>
    <row r="6" spans="1:13" ht="12" customHeight="1">
      <c r="A6" s="8"/>
      <c r="B6" s="161" t="s">
        <v>9</v>
      </c>
      <c r="C6" s="154"/>
      <c r="D6" s="154"/>
      <c r="E6" s="154"/>
      <c r="F6" s="154"/>
      <c r="G6" s="154"/>
      <c r="H6" s="8"/>
      <c r="I6" s="170" t="s">
        <v>10</v>
      </c>
      <c r="J6" s="171"/>
      <c r="K6" s="172">
        <v>5663</v>
      </c>
      <c r="L6" s="171"/>
      <c r="M6" s="173"/>
    </row>
    <row r="7" spans="1:13" ht="12" customHeight="1">
      <c r="A7" s="8"/>
      <c r="B7" s="161" t="s">
        <v>11</v>
      </c>
      <c r="C7" s="154"/>
      <c r="D7" s="154"/>
      <c r="E7" s="154"/>
      <c r="F7" s="154"/>
      <c r="G7" s="154"/>
      <c r="H7" s="8"/>
      <c r="I7" s="12"/>
      <c r="J7" s="12"/>
      <c r="K7" s="13"/>
      <c r="L7" s="14"/>
      <c r="M7" s="12"/>
    </row>
    <row r="8" spans="1:13" ht="12" customHeight="1">
      <c r="A8" s="8"/>
      <c r="B8" s="161" t="s">
        <v>12</v>
      </c>
      <c r="C8" s="154"/>
      <c r="D8" s="154"/>
      <c r="E8" s="154"/>
      <c r="F8" s="154"/>
      <c r="G8" s="154"/>
      <c r="H8" s="8"/>
      <c r="I8" s="174" t="s">
        <v>13</v>
      </c>
      <c r="J8" s="175"/>
      <c r="K8" s="176"/>
      <c r="L8" s="15"/>
      <c r="M8" s="15"/>
    </row>
    <row r="9" spans="1:13" ht="12" customHeight="1">
      <c r="A9" s="8"/>
      <c r="B9" s="161" t="s">
        <v>14</v>
      </c>
      <c r="C9" s="154"/>
      <c r="D9" s="154"/>
      <c r="E9" s="154"/>
      <c r="F9" s="154"/>
      <c r="G9" s="154"/>
      <c r="H9" s="8"/>
      <c r="I9" s="180"/>
      <c r="J9" s="175"/>
      <c r="K9" s="175"/>
      <c r="L9" s="175"/>
      <c r="M9" s="176"/>
    </row>
    <row r="10" spans="1:13" ht="12" customHeight="1">
      <c r="A10" s="8"/>
      <c r="B10" s="11" t="s">
        <v>15</v>
      </c>
      <c r="C10" s="16"/>
      <c r="D10" s="16"/>
      <c r="E10" s="16"/>
      <c r="F10" s="16"/>
      <c r="G10" s="16"/>
      <c r="H10" s="8"/>
      <c r="I10" s="181"/>
      <c r="J10" s="154"/>
      <c r="K10" s="154"/>
      <c r="L10" s="154"/>
      <c r="M10" s="182"/>
    </row>
    <row r="11" spans="1:13" ht="12" customHeight="1">
      <c r="A11" s="8"/>
      <c r="B11" s="8"/>
      <c r="C11" s="17"/>
      <c r="D11" s="17"/>
      <c r="E11" s="17"/>
      <c r="F11" s="17"/>
      <c r="G11" s="17"/>
      <c r="H11" s="8"/>
      <c r="I11" s="181"/>
      <c r="J11" s="154"/>
      <c r="K11" s="154"/>
      <c r="L11" s="154"/>
      <c r="M11" s="182"/>
    </row>
    <row r="12" spans="1:13" ht="18.75" customHeight="1">
      <c r="A12" s="8"/>
      <c r="B12" s="156" t="s">
        <v>16</v>
      </c>
      <c r="C12" s="157"/>
      <c r="D12" s="157"/>
      <c r="E12" s="157"/>
      <c r="F12" s="157"/>
      <c r="G12" s="150"/>
      <c r="H12" s="8"/>
      <c r="I12" s="183"/>
      <c r="J12" s="184"/>
      <c r="K12" s="184"/>
      <c r="L12" s="184"/>
      <c r="M12" s="185"/>
    </row>
    <row r="13" spans="1:13" ht="12" customHeight="1">
      <c r="A13" s="8"/>
      <c r="B13" s="162" t="s">
        <v>17</v>
      </c>
      <c r="C13" s="163"/>
      <c r="D13" s="163"/>
      <c r="E13" s="163"/>
      <c r="F13" s="163"/>
      <c r="G13" s="164"/>
      <c r="H13" s="8"/>
      <c r="I13" s="15"/>
      <c r="J13" s="15"/>
      <c r="K13" s="15"/>
      <c r="L13" s="15"/>
      <c r="M13" s="15"/>
    </row>
    <row r="14" spans="1:13" ht="15.75" customHeight="1">
      <c r="A14" s="8"/>
      <c r="B14" s="165"/>
      <c r="C14" s="154"/>
      <c r="D14" s="154"/>
      <c r="E14" s="154"/>
      <c r="F14" s="154"/>
      <c r="G14" s="166"/>
      <c r="H14" s="8"/>
      <c r="I14" s="186" t="s">
        <v>18</v>
      </c>
      <c r="J14" s="187"/>
      <c r="K14" s="187"/>
      <c r="L14" s="187"/>
      <c r="M14" s="148"/>
    </row>
    <row r="15" spans="1:13" ht="12" customHeight="1">
      <c r="A15" s="8"/>
      <c r="B15" s="165"/>
      <c r="C15" s="154"/>
      <c r="D15" s="154"/>
      <c r="E15" s="154"/>
      <c r="F15" s="154"/>
      <c r="G15" s="166"/>
      <c r="H15" s="8"/>
      <c r="I15" s="18" t="s">
        <v>19</v>
      </c>
      <c r="J15" s="18" t="s">
        <v>20</v>
      </c>
      <c r="K15" s="188" t="s">
        <v>21</v>
      </c>
      <c r="L15" s="176"/>
      <c r="M15" s="18" t="s">
        <v>22</v>
      </c>
    </row>
    <row r="16" spans="1:13" ht="12" customHeight="1">
      <c r="A16" s="8"/>
      <c r="B16" s="165"/>
      <c r="C16" s="154"/>
      <c r="D16" s="154"/>
      <c r="E16" s="154"/>
      <c r="F16" s="154"/>
      <c r="G16" s="166"/>
      <c r="H16" s="8"/>
      <c r="I16" s="19" t="s">
        <v>23</v>
      </c>
      <c r="J16" s="19" t="s">
        <v>24</v>
      </c>
      <c r="K16" s="177" t="s">
        <v>25</v>
      </c>
      <c r="L16" s="178"/>
      <c r="M16" s="19">
        <v>685306418</v>
      </c>
    </row>
    <row r="17" spans="1:13" ht="12" customHeight="1">
      <c r="A17" s="8"/>
      <c r="B17" s="165"/>
      <c r="C17" s="154"/>
      <c r="D17" s="154"/>
      <c r="E17" s="154"/>
      <c r="F17" s="154"/>
      <c r="G17" s="166"/>
      <c r="H17" s="8"/>
      <c r="I17" s="20"/>
      <c r="J17" s="20"/>
      <c r="K17" s="177"/>
      <c r="L17" s="178"/>
      <c r="M17" s="20"/>
    </row>
    <row r="18" spans="1:13" ht="12" customHeight="1">
      <c r="A18" s="8"/>
      <c r="B18" s="165"/>
      <c r="C18" s="154"/>
      <c r="D18" s="154"/>
      <c r="E18" s="154"/>
      <c r="F18" s="154"/>
      <c r="G18" s="166"/>
      <c r="H18" s="8"/>
      <c r="I18" s="20"/>
      <c r="J18" s="20"/>
      <c r="K18" s="177"/>
      <c r="L18" s="178"/>
      <c r="M18" s="20"/>
    </row>
    <row r="19" spans="1:13" ht="12" customHeight="1">
      <c r="A19" s="8"/>
      <c r="B19" s="167"/>
      <c r="C19" s="168"/>
      <c r="D19" s="168"/>
      <c r="E19" s="168"/>
      <c r="F19" s="168"/>
      <c r="G19" s="169"/>
      <c r="H19" s="8"/>
      <c r="I19" s="20"/>
      <c r="J19" s="20"/>
      <c r="K19" s="177"/>
      <c r="L19" s="178"/>
      <c r="M19" s="20"/>
    </row>
    <row r="20" spans="1:13" ht="12" customHeight="1">
      <c r="A20" s="8"/>
      <c r="B20" s="21"/>
      <c r="C20" s="17"/>
      <c r="D20" s="17"/>
      <c r="E20" s="17"/>
      <c r="F20" s="17"/>
      <c r="G20" s="17"/>
      <c r="H20" s="8"/>
      <c r="I20" s="20"/>
      <c r="J20" s="20"/>
      <c r="K20" s="177"/>
      <c r="L20" s="178"/>
      <c r="M20" s="20"/>
    </row>
    <row r="21" spans="1:13" ht="16.5" customHeight="1">
      <c r="A21" s="8"/>
      <c r="B21" s="156" t="s">
        <v>26</v>
      </c>
      <c r="C21" s="157"/>
      <c r="D21" s="157"/>
      <c r="E21" s="157"/>
      <c r="F21" s="157"/>
      <c r="G21" s="150"/>
      <c r="H21" s="8"/>
      <c r="I21" s="10"/>
      <c r="J21" s="10"/>
      <c r="K21" s="10"/>
      <c r="L21" s="10"/>
      <c r="M21" s="10"/>
    </row>
    <row r="22" spans="1:13" ht="15.75" customHeight="1">
      <c r="A22" s="8"/>
      <c r="B22" s="162" t="s">
        <v>27</v>
      </c>
      <c r="C22" s="163"/>
      <c r="D22" s="163"/>
      <c r="E22" s="163"/>
      <c r="F22" s="163"/>
      <c r="G22" s="164"/>
      <c r="H22" s="8"/>
      <c r="I22" s="179" t="s">
        <v>28</v>
      </c>
      <c r="J22" s="157"/>
      <c r="K22" s="157"/>
      <c r="L22" s="157"/>
      <c r="M22" s="157"/>
    </row>
    <row r="23" spans="1:13" ht="17.25" customHeight="1">
      <c r="A23" s="15"/>
      <c r="B23" s="165"/>
      <c r="C23" s="154"/>
      <c r="D23" s="154"/>
      <c r="E23" s="154"/>
      <c r="F23" s="154"/>
      <c r="G23" s="166"/>
      <c r="H23" s="15"/>
      <c r="I23" s="22" t="s">
        <v>29</v>
      </c>
      <c r="J23" s="22" t="s">
        <v>30</v>
      </c>
      <c r="K23" s="22" t="s">
        <v>31</v>
      </c>
      <c r="L23" s="22" t="s">
        <v>32</v>
      </c>
      <c r="M23" s="22" t="s">
        <v>33</v>
      </c>
    </row>
    <row r="24" spans="1:13" ht="19.5" customHeight="1">
      <c r="A24" s="8"/>
      <c r="B24" s="165"/>
      <c r="C24" s="154"/>
      <c r="D24" s="154"/>
      <c r="E24" s="154"/>
      <c r="F24" s="154"/>
      <c r="G24" s="166"/>
      <c r="H24" s="8"/>
      <c r="I24" s="23" t="s">
        <v>34</v>
      </c>
      <c r="J24" s="24">
        <f>ALPINISME!B13</f>
        <v>1</v>
      </c>
      <c r="K24" s="25">
        <f>ALPINISME!B12</f>
        <v>8</v>
      </c>
      <c r="L24" s="26">
        <f>ALPINISME!B15</f>
        <v>1166.6666666666667</v>
      </c>
      <c r="M24" s="27">
        <f>ALPINISME!B16</f>
        <v>875</v>
      </c>
    </row>
    <row r="25" spans="1:13" ht="19.5" customHeight="1">
      <c r="A25" s="8"/>
      <c r="B25" s="165"/>
      <c r="C25" s="154"/>
      <c r="D25" s="154"/>
      <c r="E25" s="154"/>
      <c r="F25" s="154"/>
      <c r="G25" s="166"/>
      <c r="H25" s="8"/>
      <c r="I25" s="28" t="s">
        <v>35</v>
      </c>
      <c r="J25" s="29">
        <f>ESCALADE!B17</f>
        <v>7</v>
      </c>
      <c r="K25" s="30">
        <f>ESCALADE!B16</f>
        <v>68</v>
      </c>
      <c r="L25" s="26">
        <f>ESCALADE!B19</f>
        <v>2428.75</v>
      </c>
      <c r="M25" s="27">
        <f>ESCALADE!B20</f>
        <v>2175</v>
      </c>
    </row>
    <row r="26" spans="1:13" ht="19.5" customHeight="1">
      <c r="A26" s="8"/>
      <c r="B26" s="167"/>
      <c r="C26" s="168"/>
      <c r="D26" s="168"/>
      <c r="E26" s="168"/>
      <c r="F26" s="168"/>
      <c r="G26" s="169"/>
      <c r="H26" s="8"/>
      <c r="I26" s="28" t="s">
        <v>36</v>
      </c>
      <c r="J26" s="29">
        <f>'SPORTS NEIGE'!B22</f>
        <v>2</v>
      </c>
      <c r="K26" s="30">
        <f>'SPORTS NEIGE'!B21</f>
        <v>20</v>
      </c>
      <c r="L26" s="26">
        <f>'SPORTS NEIGE'!B24</f>
        <v>1822.9166666666667</v>
      </c>
      <c r="M26" s="27">
        <f>'SPORTS NEIGE'!B25</f>
        <v>1225</v>
      </c>
    </row>
    <row r="27" spans="1:13" ht="19.5" customHeight="1">
      <c r="A27" s="8"/>
      <c r="B27" s="21"/>
      <c r="C27" s="17"/>
      <c r="D27" s="17"/>
      <c r="E27" s="17"/>
      <c r="F27" s="17"/>
      <c r="G27" s="17"/>
      <c r="H27" s="8"/>
      <c r="I27" s="28" t="s">
        <v>37</v>
      </c>
      <c r="J27" s="29">
        <f>'ACT. PEDESTRES'!B15</f>
        <v>4</v>
      </c>
      <c r="K27" s="30">
        <f>'ACT. PEDESTRES'!B14</f>
        <v>38</v>
      </c>
      <c r="L27" s="26">
        <f>'ACT. PEDESTRES'!B17</f>
        <v>2337.5</v>
      </c>
      <c r="M27" s="27">
        <f>'ACT. PEDESTRES'!B18</f>
        <v>1975</v>
      </c>
    </row>
    <row r="28" spans="1:13" ht="19.5" customHeight="1">
      <c r="A28" s="8"/>
      <c r="B28" s="156" t="s">
        <v>38</v>
      </c>
      <c r="C28" s="157"/>
      <c r="D28" s="157"/>
      <c r="E28" s="157"/>
      <c r="F28" s="157"/>
      <c r="G28" s="150"/>
      <c r="H28" s="8"/>
      <c r="I28" s="28" t="s">
        <v>39</v>
      </c>
      <c r="J28" s="29">
        <f>CANYON!B12</f>
        <v>0</v>
      </c>
      <c r="K28" s="30">
        <f>CANYON!B11</f>
        <v>0</v>
      </c>
      <c r="L28" s="26">
        <f>CANYON!B14</f>
        <v>0</v>
      </c>
      <c r="M28" s="27">
        <f>CANYON!B15</f>
        <v>0</v>
      </c>
    </row>
    <row r="29" spans="1:13" ht="19.5" customHeight="1">
      <c r="A29" s="8"/>
      <c r="B29" s="162" t="s">
        <v>40</v>
      </c>
      <c r="C29" s="163"/>
      <c r="D29" s="163"/>
      <c r="E29" s="163"/>
      <c r="F29" s="163"/>
      <c r="G29" s="164"/>
      <c r="H29" s="8"/>
      <c r="I29" s="28" t="s">
        <v>41</v>
      </c>
      <c r="J29" s="29">
        <f>VÉLO!B10</f>
        <v>1</v>
      </c>
      <c r="K29" s="30">
        <f>VÉLO!B9</f>
        <v>10</v>
      </c>
      <c r="L29" s="26">
        <f>VÉLO!B12</f>
        <v>725</v>
      </c>
      <c r="M29" s="27">
        <f>VÉLO!B13</f>
        <v>725</v>
      </c>
    </row>
    <row r="30" spans="1:13" ht="20.25" customHeight="1">
      <c r="A30" s="8"/>
      <c r="B30" s="165"/>
      <c r="C30" s="154"/>
      <c r="D30" s="154"/>
      <c r="E30" s="154"/>
      <c r="F30" s="154"/>
      <c r="G30" s="166"/>
      <c r="H30" s="8"/>
      <c r="I30" s="31" t="s">
        <v>42</v>
      </c>
      <c r="J30" s="32">
        <f t="shared" ref="J30:M30" si="0">SUM(J24:J29)</f>
        <v>15</v>
      </c>
      <c r="K30" s="32">
        <f t="shared" si="0"/>
        <v>144</v>
      </c>
      <c r="L30" s="33">
        <f t="shared" si="0"/>
        <v>8480.8333333333339</v>
      </c>
      <c r="M30" s="33">
        <f t="shared" si="0"/>
        <v>6975</v>
      </c>
    </row>
    <row r="31" spans="1:13" ht="12" customHeight="1">
      <c r="A31" s="8"/>
      <c r="B31" s="165"/>
      <c r="C31" s="154"/>
      <c r="D31" s="154"/>
      <c r="E31" s="154"/>
      <c r="F31" s="154"/>
      <c r="G31" s="166"/>
      <c r="H31" s="8"/>
      <c r="I31" s="34"/>
      <c r="J31" s="35"/>
      <c r="K31" s="36"/>
      <c r="L31" s="36"/>
      <c r="M31" s="36"/>
    </row>
    <row r="32" spans="1:13" ht="12" customHeight="1">
      <c r="A32" s="15"/>
      <c r="B32" s="165"/>
      <c r="C32" s="154"/>
      <c r="D32" s="154"/>
      <c r="E32" s="154"/>
      <c r="F32" s="154"/>
      <c r="G32" s="166"/>
      <c r="H32" s="15"/>
      <c r="I32" s="37"/>
      <c r="J32" s="35"/>
      <c r="K32" s="10"/>
      <c r="L32" s="10"/>
      <c r="M32" s="10"/>
    </row>
    <row r="33" spans="1:13" ht="12" customHeight="1">
      <c r="A33" s="15"/>
      <c r="B33" s="167"/>
      <c r="C33" s="168"/>
      <c r="D33" s="168"/>
      <c r="E33" s="168"/>
      <c r="F33" s="168"/>
      <c r="G33" s="169"/>
      <c r="H33" s="15"/>
      <c r="I33" s="15"/>
      <c r="J33" s="8"/>
      <c r="K33" s="8"/>
      <c r="L33" s="8"/>
      <c r="M33" s="8"/>
    </row>
    <row r="34" spans="1:13" ht="12" customHeight="1">
      <c r="A34" s="15"/>
      <c r="B34" s="38"/>
      <c r="C34" s="8"/>
      <c r="D34" s="8"/>
      <c r="E34" s="8"/>
      <c r="F34" s="8"/>
      <c r="G34" s="8"/>
      <c r="H34" s="15"/>
      <c r="I34" s="8"/>
      <c r="J34" s="8"/>
      <c r="K34" s="8"/>
      <c r="L34" s="8"/>
      <c r="M34" s="8"/>
    </row>
    <row r="35" spans="1:13" ht="12" customHeight="1">
      <c r="A35" s="15"/>
      <c r="B35" s="162" t="s">
        <v>43</v>
      </c>
      <c r="C35" s="163"/>
      <c r="D35" s="163"/>
      <c r="E35" s="163"/>
      <c r="F35" s="163"/>
      <c r="G35" s="164"/>
      <c r="H35" s="15"/>
      <c r="I35" s="8"/>
      <c r="J35" s="8"/>
      <c r="K35" s="8"/>
      <c r="L35" s="8"/>
      <c r="M35" s="8"/>
    </row>
    <row r="36" spans="1:13" ht="12" customHeight="1">
      <c r="A36" s="15"/>
      <c r="B36" s="165"/>
      <c r="C36" s="154"/>
      <c r="D36" s="154"/>
      <c r="E36" s="154"/>
      <c r="F36" s="154"/>
      <c r="G36" s="166"/>
      <c r="H36" s="15"/>
      <c r="I36" s="8"/>
      <c r="J36" s="8"/>
      <c r="K36" s="8"/>
      <c r="L36" s="8"/>
      <c r="M36" s="8"/>
    </row>
    <row r="37" spans="1:13" ht="12" customHeight="1">
      <c r="A37" s="8"/>
      <c r="B37" s="165"/>
      <c r="C37" s="154"/>
      <c r="D37" s="154"/>
      <c r="E37" s="154"/>
      <c r="F37" s="154"/>
      <c r="G37" s="166"/>
      <c r="H37" s="8"/>
      <c r="I37" s="8"/>
      <c r="J37" s="8"/>
      <c r="K37" s="8"/>
      <c r="L37" s="8"/>
      <c r="M37" s="8"/>
    </row>
    <row r="38" spans="1:13" ht="31.5" customHeight="1">
      <c r="A38" s="8"/>
      <c r="B38" s="165"/>
      <c r="C38" s="154"/>
      <c r="D38" s="154"/>
      <c r="E38" s="154"/>
      <c r="F38" s="154"/>
      <c r="G38" s="166"/>
      <c r="H38" s="8"/>
      <c r="I38" s="8"/>
      <c r="J38" s="8"/>
      <c r="K38" s="8"/>
      <c r="L38" s="8"/>
      <c r="M38" s="8"/>
    </row>
    <row r="39" spans="1:13" ht="12" customHeight="1">
      <c r="A39" s="8"/>
      <c r="B39" s="167"/>
      <c r="C39" s="168"/>
      <c r="D39" s="168"/>
      <c r="E39" s="168"/>
      <c r="F39" s="168"/>
      <c r="G39" s="169"/>
      <c r="H39" s="8"/>
      <c r="I39" s="8"/>
      <c r="J39" s="8"/>
      <c r="K39" s="8"/>
      <c r="L39" s="8"/>
      <c r="M39" s="8"/>
    </row>
  </sheetData>
  <mergeCells count="32">
    <mergeCell ref="K18:L18"/>
    <mergeCell ref="K19:L19"/>
    <mergeCell ref="K20:L20"/>
    <mergeCell ref="I22:M22"/>
    <mergeCell ref="I5:J5"/>
    <mergeCell ref="K5:M5"/>
    <mergeCell ref="I9:M12"/>
    <mergeCell ref="I14:M14"/>
    <mergeCell ref="K15:L15"/>
    <mergeCell ref="K16:L16"/>
    <mergeCell ref="K17:L17"/>
    <mergeCell ref="K6:M6"/>
    <mergeCell ref="B7:G7"/>
    <mergeCell ref="B8:G8"/>
    <mergeCell ref="I8:K8"/>
    <mergeCell ref="B9:G9"/>
    <mergeCell ref="B28:G28"/>
    <mergeCell ref="B29:G33"/>
    <mergeCell ref="B35:G39"/>
    <mergeCell ref="B6:G6"/>
    <mergeCell ref="I6:J6"/>
    <mergeCell ref="B5:G5"/>
    <mergeCell ref="B12:G12"/>
    <mergeCell ref="B13:G19"/>
    <mergeCell ref="B21:G21"/>
    <mergeCell ref="B22:G26"/>
    <mergeCell ref="F1:G1"/>
    <mergeCell ref="I1:J2"/>
    <mergeCell ref="K1:M3"/>
    <mergeCell ref="F2:G2"/>
    <mergeCell ref="B4:G4"/>
    <mergeCell ref="I4:M4"/>
  </mergeCells>
  <pageMargins left="0.70000000000000007" right="0.70000000000000007" top="0.75000000000000011" bottom="0.75000000000000011" header="0" footer="0"/>
  <pageSetup paperSize="9" scale="9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D04E1C"/>
  </sheetPr>
  <dimension ref="A1:F22"/>
  <sheetViews>
    <sheetView showGridLines="0" workbookViewId="0"/>
  </sheetViews>
  <sheetFormatPr baseColWidth="10" defaultColWidth="14.5" defaultRowHeight="15" customHeight="1"/>
  <cols>
    <col min="1" max="1" width="42.83203125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83203125" customWidth="1"/>
  </cols>
  <sheetData>
    <row r="1" spans="1:6" ht="22.5" customHeight="1">
      <c r="A1" s="39" t="s">
        <v>44</v>
      </c>
      <c r="B1" s="189" t="s">
        <v>45</v>
      </c>
      <c r="C1" s="190"/>
      <c r="D1" s="190"/>
      <c r="E1" s="191"/>
      <c r="F1" s="40"/>
    </row>
    <row r="2" spans="1:6" ht="18.75" customHeight="1">
      <c r="A2" s="41" t="str">
        <f>SYNTHESE!B2</f>
        <v>2025 - 2026</v>
      </c>
      <c r="B2" s="192" t="str">
        <f>SYNTHESE!F2</f>
        <v>CR27 - Bourgogne Franche Comté</v>
      </c>
      <c r="C2" s="193"/>
      <c r="D2" s="193"/>
      <c r="E2" s="194"/>
      <c r="F2" s="40"/>
    </row>
    <row r="3" spans="1:6" ht="18.75" customHeight="1">
      <c r="A3" s="195"/>
      <c r="B3" s="154"/>
      <c r="C3" s="154"/>
      <c r="D3" s="42"/>
      <c r="E3" s="42"/>
      <c r="F3" s="40"/>
    </row>
    <row r="4" spans="1:6" ht="18.75" customHeight="1">
      <c r="A4" s="43" t="s">
        <v>46</v>
      </c>
      <c r="B4" s="196" t="s">
        <v>47</v>
      </c>
      <c r="C4" s="178"/>
      <c r="D4" s="197" t="s">
        <v>48</v>
      </c>
      <c r="E4" s="178"/>
      <c r="F4" s="40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40"/>
    </row>
    <row r="6" spans="1:6" ht="12" customHeight="1">
      <c r="A6" s="47" t="str">
        <f>'GRILLE TARIFAIRE'!A4</f>
        <v xml:space="preserve">Formation INITIATEUR 1er degré Alpinisme </v>
      </c>
      <c r="B6" s="48">
        <v>8</v>
      </c>
      <c r="C6" s="48">
        <v>1</v>
      </c>
      <c r="D6" s="49">
        <f>B6*'GRILLE TARIFAIRE'!F4</f>
        <v>1166.6666666666667</v>
      </c>
      <c r="E6" s="49">
        <f>IF(C6*'GRILLE TARIFAIRE'!G4&lt;D6,C6*'GRILLE TARIFAIRE'!G4,D6)</f>
        <v>875</v>
      </c>
      <c r="F6" s="40" t="str">
        <f>IF(B6&gt;VLOOKUP(A6,'GRILLE TARIFAIRE'!$A:$G,4,FALSE)*C6,"⚠️ nombre de participants supérieur aux recommandations","")</f>
        <v/>
      </c>
    </row>
    <row r="7" spans="1:6" ht="12" customHeight="1">
      <c r="A7" s="47" t="str">
        <f>'GRILLE TARIFAIRE'!A5</f>
        <v>Certification INITIATEUR 1er degré Alpinisme</v>
      </c>
      <c r="B7" s="48"/>
      <c r="C7" s="48"/>
      <c r="D7" s="49">
        <f>B7*'GRILLE TARIFAIRE'!F5</f>
        <v>0</v>
      </c>
      <c r="E7" s="49">
        <f>IF(C7*'GRILLE TARIFAIRE'!G5&lt;D7,C7*'GRILLE TARIFAIRE'!G5,D7)</f>
        <v>0</v>
      </c>
      <c r="F7" s="40" t="str">
        <f>IF(B7&gt;VLOOKUP(A7,'GRILLE TARIFAIRE'!$A:$G,4,FALSE)*C7,"⚠️ nombre de participants supérieur aux recommandations","")</f>
        <v/>
      </c>
    </row>
    <row r="8" spans="1:6" ht="12" customHeight="1">
      <c r="A8" s="47" t="str">
        <f>'GRILLE TARIFAIRE'!A6</f>
        <v>Formation INITIATEUR 2e degré Cascade de glace</v>
      </c>
      <c r="B8" s="48"/>
      <c r="C8" s="48"/>
      <c r="D8" s="49">
        <f>B8*'GRILLE TARIFAIRE'!F6</f>
        <v>0</v>
      </c>
      <c r="E8" s="49">
        <f>IF(C8*'GRILLE TARIFAIRE'!G6&lt;D8,C8*'GRILLE TARIFAIRE'!G6,D8)</f>
        <v>0</v>
      </c>
      <c r="F8" s="40" t="str">
        <f>IF(B8&gt;VLOOKUP(A8,'GRILLE TARIFAIRE'!$A:$G,4,FALSE)*C8,"⚠️ nombre de participants supérieur aux recommandations","")</f>
        <v/>
      </c>
    </row>
    <row r="9" spans="1:6" ht="12" customHeight="1">
      <c r="A9" s="47" t="str">
        <f>'GRILLE TARIFAIRE'!A7</f>
        <v>Formation INITIATEUR 2e degré Escalade sur glace-dry</v>
      </c>
      <c r="B9" s="48"/>
      <c r="C9" s="48"/>
      <c r="D9" s="49">
        <f>B9*'GRILLE TARIFAIRE'!F7</f>
        <v>0</v>
      </c>
      <c r="E9" s="49">
        <f>IF(C9*'GRILLE TARIFAIRE'!G7&lt;D9,C9*'GRILLE TARIFAIRE'!G7,D9)</f>
        <v>0</v>
      </c>
      <c r="F9" s="40" t="str">
        <f>IF(B9&gt;VLOOKUP(A9,'GRILLE TARIFAIRE'!$A:$G,4,FALSE)*C9,"⚠️ nombre de participants supérieur aux recommandations","")</f>
        <v/>
      </c>
    </row>
    <row r="10" spans="1:6" ht="12" customHeight="1">
      <c r="A10" s="47" t="str">
        <f>'GRILLE TARIFAIRE'!A8</f>
        <v>Recyclage Alpinisme</v>
      </c>
      <c r="B10" s="48"/>
      <c r="C10" s="48"/>
      <c r="D10" s="49">
        <f>B10*'GRILLE TARIFAIRE'!F8</f>
        <v>0</v>
      </c>
      <c r="E10" s="49">
        <f>IF(C10*'GRILLE TARIFAIRE'!G8&lt;D10,C10*'GRILLE TARIFAIRE'!G8,D10)</f>
        <v>0</v>
      </c>
      <c r="F10" s="40" t="str">
        <f>IF(B10&gt;VLOOKUP(A10,'GRILLE TARIFAIRE'!$A:$G,4,FALSE)*C10,"⚠️ nombre de participants supérieur aux recommandations","")</f>
        <v/>
      </c>
    </row>
    <row r="11" spans="1:6" ht="12" customHeight="1">
      <c r="A11" s="13"/>
      <c r="B11" s="13"/>
      <c r="C11" s="13"/>
      <c r="D11" s="42"/>
      <c r="E11" s="42"/>
      <c r="F11" s="40"/>
    </row>
    <row r="12" spans="1:6" ht="12" customHeight="1">
      <c r="A12" s="50" t="s">
        <v>53</v>
      </c>
      <c r="B12" s="51">
        <f>SUM(B6:B10)</f>
        <v>8</v>
      </c>
      <c r="C12" s="13"/>
      <c r="D12" s="42"/>
      <c r="E12" s="42"/>
      <c r="F12" s="40"/>
    </row>
    <row r="13" spans="1:6" ht="12" customHeight="1">
      <c r="A13" s="50" t="s">
        <v>54</v>
      </c>
      <c r="B13" s="51">
        <f>SUM(C6:C10)</f>
        <v>1</v>
      </c>
      <c r="C13" s="42"/>
      <c r="D13" s="42"/>
      <c r="E13" s="42"/>
      <c r="F13" s="40"/>
    </row>
    <row r="14" spans="1:6" ht="12" customHeight="1">
      <c r="A14" s="52"/>
      <c r="B14" s="42"/>
      <c r="C14" s="42"/>
      <c r="D14" s="42"/>
      <c r="E14" s="42"/>
      <c r="F14" s="40"/>
    </row>
    <row r="15" spans="1:6" ht="12" customHeight="1">
      <c r="A15" s="50" t="s">
        <v>55</v>
      </c>
      <c r="B15" s="53">
        <f>SUM(D6:D10)</f>
        <v>1166.6666666666667</v>
      </c>
      <c r="C15" s="42"/>
      <c r="D15" s="42"/>
      <c r="E15" s="42"/>
      <c r="F15" s="40"/>
    </row>
    <row r="16" spans="1:6" ht="12" customHeight="1">
      <c r="A16" s="50" t="s">
        <v>56</v>
      </c>
      <c r="B16" s="53">
        <f>SUM(E6:E10)</f>
        <v>875</v>
      </c>
      <c r="C16" s="42"/>
      <c r="D16" s="42"/>
      <c r="E16" s="42"/>
      <c r="F16" s="40"/>
    </row>
    <row r="17" spans="1:6" ht="12" customHeight="1">
      <c r="A17" s="52"/>
      <c r="B17" s="42"/>
      <c r="C17" s="42"/>
      <c r="D17" s="42"/>
      <c r="E17" s="42"/>
      <c r="F17" s="40"/>
    </row>
    <row r="18" spans="1:6" ht="12" customHeight="1">
      <c r="A18" s="52"/>
      <c r="B18" s="42"/>
      <c r="C18" s="42"/>
      <c r="D18" s="42"/>
      <c r="E18" s="42"/>
      <c r="F18" s="40"/>
    </row>
    <row r="19" spans="1:6" ht="31.5" customHeight="1">
      <c r="A19" s="198" t="s">
        <v>57</v>
      </c>
      <c r="B19" s="171"/>
      <c r="C19" s="171"/>
      <c r="D19" s="171"/>
      <c r="E19" s="173"/>
      <c r="F19" s="40"/>
    </row>
    <row r="20" spans="1:6" ht="180" customHeight="1">
      <c r="A20" s="199" t="s">
        <v>58</v>
      </c>
      <c r="B20" s="171"/>
      <c r="C20" s="171"/>
      <c r="D20" s="171"/>
      <c r="E20" s="173"/>
      <c r="F20" s="40"/>
    </row>
    <row r="21" spans="1:6" ht="12">
      <c r="A21" s="52"/>
      <c r="B21" s="52"/>
      <c r="C21" s="52"/>
      <c r="D21" s="52"/>
      <c r="E21" s="52"/>
      <c r="F21" s="40"/>
    </row>
    <row r="22" spans="1:6" ht="60" customHeight="1">
      <c r="A22" s="200"/>
      <c r="B22" s="154"/>
      <c r="C22" s="154"/>
      <c r="D22" s="154"/>
      <c r="E22" s="154"/>
      <c r="F22" s="40"/>
    </row>
  </sheetData>
  <mergeCells count="8">
    <mergeCell ref="A19:E19"/>
    <mergeCell ref="A20:E20"/>
    <mergeCell ref="A22:E22"/>
    <mergeCell ref="B1:E1"/>
    <mergeCell ref="B2:E2"/>
    <mergeCell ref="A3:C3"/>
    <mergeCell ref="B4:C4"/>
    <mergeCell ref="D4:E4"/>
  </mergeCells>
  <conditionalFormatting sqref="B6:B10">
    <cfRule type="expression" dxfId="12" priority="1">
      <formula>$F6&lt;&gt;""</formula>
    </cfRule>
  </conditionalFormatting>
  <conditionalFormatting sqref="C6:C10">
    <cfRule type="expression" dxfId="11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D966"/>
  </sheetPr>
  <dimension ref="A1:F26"/>
  <sheetViews>
    <sheetView showGridLines="0" workbookViewId="0"/>
  </sheetViews>
  <sheetFormatPr baseColWidth="10" defaultColWidth="14.5" defaultRowHeight="15" customHeight="1"/>
  <cols>
    <col min="1" max="1" width="44.6640625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33203125" customWidth="1"/>
  </cols>
  <sheetData>
    <row r="1" spans="1:6" ht="22.5" customHeight="1">
      <c r="A1" s="54" t="s">
        <v>35</v>
      </c>
      <c r="B1" s="201" t="s">
        <v>45</v>
      </c>
      <c r="C1" s="190"/>
      <c r="D1" s="190"/>
      <c r="E1" s="191"/>
      <c r="F1" s="55"/>
    </row>
    <row r="2" spans="1:6" ht="18.75" customHeight="1">
      <c r="A2" s="56" t="str">
        <f>SYNTHESE!B2</f>
        <v>2025 - 2026</v>
      </c>
      <c r="B2" s="202" t="str">
        <f>SYNTHESE!F2</f>
        <v>CR27 - Bourgogne Franche Comté</v>
      </c>
      <c r="C2" s="193"/>
      <c r="D2" s="193"/>
      <c r="E2" s="194"/>
      <c r="F2" s="55"/>
    </row>
    <row r="3" spans="1:6" ht="18.75" customHeight="1">
      <c r="A3" s="195"/>
      <c r="B3" s="154"/>
      <c r="C3" s="154"/>
      <c r="D3" s="42"/>
      <c r="E3" s="42"/>
      <c r="F3" s="55"/>
    </row>
    <row r="4" spans="1:6" ht="18.75" customHeight="1">
      <c r="A4" s="43" t="s">
        <v>59</v>
      </c>
      <c r="B4" s="196" t="s">
        <v>60</v>
      </c>
      <c r="C4" s="178"/>
      <c r="D4" s="197" t="s">
        <v>48</v>
      </c>
      <c r="E4" s="178"/>
      <c r="F4" s="55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55"/>
    </row>
    <row r="6" spans="1:6" ht="12" customHeight="1">
      <c r="A6" s="47" t="str">
        <f>'GRILLE TARIFAIRE'!A13</f>
        <v>Formation INITIATEUR 1er degré Escalade SAE</v>
      </c>
      <c r="B6" s="48">
        <v>20</v>
      </c>
      <c r="C6" s="48">
        <v>2</v>
      </c>
      <c r="D6" s="49">
        <f>B6*'GRILLE TARIFAIRE'!F13</f>
        <v>870</v>
      </c>
      <c r="E6" s="49">
        <f>IF(C6*'GRILLE TARIFAIRE'!G13&lt;D6,C6*'GRILLE TARIFAIRE'!G13,D6)</f>
        <v>870</v>
      </c>
      <c r="F6" s="55" t="str">
        <f>IF(B6&gt;VLOOKUP(A6,'GRILLE TARIFAIRE'!$A:$G,4,FALSE)*C6,"⚠️ nombre de participants supérieur aux recommandations","")</f>
        <v/>
      </c>
    </row>
    <row r="7" spans="1:6" ht="12" customHeight="1">
      <c r="A7" s="47" t="str">
        <f>'GRILLE TARIFAIRE'!A14</f>
        <v>Certification INITIATEUR 1er degré Escalade SAE</v>
      </c>
      <c r="B7" s="48">
        <v>20</v>
      </c>
      <c r="C7" s="48">
        <v>2</v>
      </c>
      <c r="D7" s="49">
        <f>B7*'GRILLE TARIFAIRE'!F14</f>
        <v>362.5</v>
      </c>
      <c r="E7" s="49">
        <f>IF(C7*'GRILLE TARIFAIRE'!G14&lt;D7,C7*'GRILLE TARIFAIRE'!G14,D7)</f>
        <v>290</v>
      </c>
      <c r="F7" s="55" t="str">
        <f>IF(B7&gt;VLOOKUP(A7,'GRILLE TARIFAIRE'!$A:$G,4,FALSE)*C7,"⚠️ nombre de participants supérieur aux recommandations","")</f>
        <v/>
      </c>
    </row>
    <row r="8" spans="1:6" ht="12" customHeight="1">
      <c r="A8" s="47" t="str">
        <f>'GRILLE TARIFAIRE'!A15</f>
        <v>Formation INITIATEUR 1er degré Escalade SNE</v>
      </c>
      <c r="B8" s="48">
        <v>10</v>
      </c>
      <c r="C8" s="48">
        <v>1</v>
      </c>
      <c r="D8" s="49">
        <f>B8*'GRILLE TARIFAIRE'!F15</f>
        <v>725</v>
      </c>
      <c r="E8" s="49">
        <f>IF(C8*'GRILLE TARIFAIRE'!G15&lt;D8,C8*'GRILLE TARIFAIRE'!G15,D8)</f>
        <v>580</v>
      </c>
      <c r="F8" s="55" t="str">
        <f>IF(B8&gt;VLOOKUP(A8,'GRILLE TARIFAIRE'!$A:$G,4,FALSE)*C8,"⚠️ nombre de participants supérieur aux recommandations","")</f>
        <v/>
      </c>
    </row>
    <row r="9" spans="1:6" ht="12" customHeight="1">
      <c r="A9" s="47" t="str">
        <f>'GRILLE TARIFAIRE'!A16</f>
        <v>Certification INITIATEUR 1er degré Escalade SNE</v>
      </c>
      <c r="B9" s="48">
        <v>10</v>
      </c>
      <c r="C9" s="48">
        <v>1</v>
      </c>
      <c r="D9" s="49">
        <f>B9*'GRILLE TARIFAIRE'!F16</f>
        <v>181.25</v>
      </c>
      <c r="E9" s="49">
        <f>IF(C9*'GRILLE TARIFAIRE'!G16&lt;D9,C9*'GRILLE TARIFAIRE'!G16,D9)</f>
        <v>145</v>
      </c>
      <c r="F9" s="55" t="str">
        <f>IF(B9&gt;VLOOKUP(A9,'GRILLE TARIFAIRE'!$A:$G,4,FALSE)*C9,"⚠️ nombre de participants supérieur aux recommandations","")</f>
        <v/>
      </c>
    </row>
    <row r="10" spans="1:6" ht="12" customHeight="1">
      <c r="A10" s="47" t="str">
        <f>'GRILLE TARIFAIRE'!A17</f>
        <v>Formation INITIATEUR 2e degré Gandes voies équipées</v>
      </c>
      <c r="B10" s="48"/>
      <c r="C10" s="48"/>
      <c r="D10" s="49">
        <f>B10*'GRILLE TARIFAIRE'!F17</f>
        <v>0</v>
      </c>
      <c r="E10" s="49">
        <f>IF(C10*'GRILLE TARIFAIRE'!G17&lt;D10,C10*'GRILLE TARIFAIRE'!G17,D10)</f>
        <v>0</v>
      </c>
      <c r="F10" s="55" t="str">
        <f>IF(B10&gt;VLOOKUP(A10,'GRILLE TARIFAIRE'!$A:$G,4,FALSE)*C10,"⚠️ nombre de participants supérieur aux recommandations","")</f>
        <v/>
      </c>
    </row>
    <row r="11" spans="1:6" ht="24" customHeight="1">
      <c r="A11" s="57" t="str">
        <f>'GRILLE TARIFAIRE'!A18</f>
        <v>Formation INITIATEUR 2e degré Escalade perfectionnement sportif</v>
      </c>
      <c r="B11" s="48"/>
      <c r="C11" s="48"/>
      <c r="D11" s="49">
        <f>B11*'GRILLE TARIFAIRE'!F18</f>
        <v>0</v>
      </c>
      <c r="E11" s="49">
        <f>IF(C11*'GRILLE TARIFAIRE'!G18&lt;D11,C11*'GRILLE TARIFAIRE'!G18,D11)</f>
        <v>0</v>
      </c>
      <c r="F11" s="55" t="str">
        <f>IF(B11&gt;VLOOKUP(A11,'GRILLE TARIFAIRE'!$A:$G,4,FALSE)*C11,"⚠️ nombre de participants supérieur aux recommandations","")</f>
        <v/>
      </c>
    </row>
    <row r="12" spans="1:6" ht="12" customHeight="1">
      <c r="A12" s="47" t="str">
        <f>'GRILLE TARIFAIRE'!A19</f>
        <v>QUALIFICATION Ouvreur de Club</v>
      </c>
      <c r="B12" s="48">
        <v>8</v>
      </c>
      <c r="C12" s="48">
        <v>1</v>
      </c>
      <c r="D12" s="49">
        <f>B12*'GRILLE TARIFAIRE'!F19</f>
        <v>290</v>
      </c>
      <c r="E12" s="49">
        <f>IF(C12*'GRILLE TARIFAIRE'!G19&lt;D12,C12*'GRILLE TARIFAIRE'!G19,D12)</f>
        <v>290</v>
      </c>
      <c r="F12" s="55" t="str">
        <f>IF(B12&gt;VLOOKUP(A12,'GRILLE TARIFAIRE'!$A:$G,4,FALSE)*C12,"⚠️ nombre de participants supérieur aux recommandations","")</f>
        <v/>
      </c>
    </row>
    <row r="13" spans="1:6" ht="12" customHeight="1">
      <c r="A13" s="47" t="str">
        <f>'GRILLE TARIFAIRE'!A20</f>
        <v>Formation INITIATEUR 2ème degré Via ferrata - 3 jours</v>
      </c>
      <c r="B13" s="48"/>
      <c r="C13" s="48"/>
      <c r="D13" s="49">
        <f>B13*'GRILLE TARIFAIRE'!F20</f>
        <v>0</v>
      </c>
      <c r="E13" s="49">
        <f>IF(C13*'GRILLE TARIFAIRE'!G20&lt;D13,C13*'GRILLE TARIFAIRE'!G20,D13)</f>
        <v>0</v>
      </c>
      <c r="F13" s="55" t="str">
        <f>IF(B13&gt;VLOOKUP(A13,'GRILLE TARIFAIRE'!$A:$G,4,FALSE)*C13,"⚠️ nombre de participants supérieur aux recommandations","")</f>
        <v/>
      </c>
    </row>
    <row r="14" spans="1:6" ht="12" customHeight="1">
      <c r="A14" s="47" t="str">
        <f>'GRILLE TARIFAIRE'!A21</f>
        <v>Recyclage Escalade (SAE, SNE, GVE)</v>
      </c>
      <c r="B14" s="48"/>
      <c r="C14" s="48"/>
      <c r="D14" s="49">
        <f>B14*'GRILLE TARIFAIRE'!F21</f>
        <v>0</v>
      </c>
      <c r="E14" s="49">
        <f>IF(C14*'GRILLE TARIFAIRE'!G21&lt;D14,C14*'GRILLE TARIFAIRE'!G21,D14)</f>
        <v>0</v>
      </c>
      <c r="F14" s="55" t="str">
        <f>IF(B14&gt;VLOOKUP(A14,'GRILLE TARIFAIRE'!$A:$G,4,FALSE)*C14,"⚠️ nombre de participants supérieur aux recommandations","")</f>
        <v/>
      </c>
    </row>
    <row r="15" spans="1:6" ht="12" customHeight="1">
      <c r="A15" s="42"/>
      <c r="B15" s="42"/>
      <c r="C15" s="42"/>
      <c r="D15" s="42"/>
      <c r="E15" s="42"/>
      <c r="F15" s="55"/>
    </row>
    <row r="16" spans="1:6" ht="12" customHeight="1">
      <c r="A16" s="50" t="s">
        <v>53</v>
      </c>
      <c r="B16" s="51">
        <f>SUM(B6:B14)</f>
        <v>68</v>
      </c>
      <c r="C16" s="13"/>
      <c r="D16" s="42"/>
      <c r="E16" s="42"/>
      <c r="F16" s="55"/>
    </row>
    <row r="17" spans="1:6" ht="12" customHeight="1">
      <c r="A17" s="50" t="s">
        <v>54</v>
      </c>
      <c r="B17" s="51">
        <f>SUM(C6:C14)</f>
        <v>7</v>
      </c>
      <c r="C17" s="42"/>
      <c r="D17" s="42"/>
      <c r="E17" s="42"/>
      <c r="F17" s="55"/>
    </row>
    <row r="18" spans="1:6" ht="12" customHeight="1">
      <c r="A18" s="52"/>
      <c r="B18" s="42"/>
      <c r="C18" s="42"/>
      <c r="D18" s="42"/>
      <c r="E18" s="42"/>
      <c r="F18" s="55"/>
    </row>
    <row r="19" spans="1:6" ht="12" customHeight="1">
      <c r="A19" s="50" t="s">
        <v>55</v>
      </c>
      <c r="B19" s="53">
        <f>SUM(D6:D14)</f>
        <v>2428.75</v>
      </c>
      <c r="C19" s="42"/>
      <c r="D19" s="42"/>
      <c r="E19" s="42"/>
      <c r="F19" s="55"/>
    </row>
    <row r="20" spans="1:6" ht="12" customHeight="1">
      <c r="A20" s="50" t="s">
        <v>56</v>
      </c>
      <c r="B20" s="53">
        <f>SUM(E6:E14)</f>
        <v>2175</v>
      </c>
      <c r="C20" s="42"/>
      <c r="D20" s="42"/>
      <c r="E20" s="42"/>
      <c r="F20" s="55"/>
    </row>
    <row r="21" spans="1:6" ht="12" customHeight="1">
      <c r="A21" s="52"/>
      <c r="B21" s="42"/>
      <c r="C21" s="42"/>
      <c r="D21" s="42"/>
      <c r="E21" s="42"/>
      <c r="F21" s="55"/>
    </row>
    <row r="22" spans="1:6" ht="12" customHeight="1">
      <c r="A22" s="52"/>
      <c r="B22" s="42"/>
      <c r="C22" s="42"/>
      <c r="D22" s="42"/>
      <c r="E22" s="42"/>
      <c r="F22" s="55"/>
    </row>
    <row r="23" spans="1:6" ht="31.5" customHeight="1">
      <c r="A23" s="203" t="s">
        <v>61</v>
      </c>
      <c r="B23" s="171"/>
      <c r="C23" s="171"/>
      <c r="D23" s="171"/>
      <c r="E23" s="173"/>
      <c r="F23" s="55"/>
    </row>
    <row r="24" spans="1:6" ht="180" customHeight="1">
      <c r="A24" s="199" t="s">
        <v>58</v>
      </c>
      <c r="B24" s="171"/>
      <c r="C24" s="171"/>
      <c r="D24" s="171"/>
      <c r="E24" s="173"/>
      <c r="F24" s="55"/>
    </row>
    <row r="25" spans="1:6" ht="12">
      <c r="A25" s="52"/>
      <c r="B25" s="52"/>
      <c r="C25" s="52"/>
      <c r="D25" s="52"/>
      <c r="E25" s="52"/>
      <c r="F25" s="55"/>
    </row>
    <row r="26" spans="1:6" ht="60" customHeight="1">
      <c r="A26" s="200"/>
      <c r="B26" s="154"/>
      <c r="C26" s="154"/>
      <c r="D26" s="154"/>
      <c r="E26" s="154"/>
      <c r="F26" s="55"/>
    </row>
  </sheetData>
  <mergeCells count="8">
    <mergeCell ref="A23:E23"/>
    <mergeCell ref="A24:E24"/>
    <mergeCell ref="A26:E26"/>
    <mergeCell ref="B1:E1"/>
    <mergeCell ref="B2:E2"/>
    <mergeCell ref="A3:C3"/>
    <mergeCell ref="B4:C4"/>
    <mergeCell ref="D4:E4"/>
  </mergeCells>
  <conditionalFormatting sqref="B6:B14">
    <cfRule type="expression" dxfId="10" priority="1">
      <formula>$F6&lt;&gt;""</formula>
    </cfRule>
  </conditionalFormatting>
  <conditionalFormatting sqref="C6:C14">
    <cfRule type="expression" dxfId="9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6B26B"/>
  </sheetPr>
  <dimension ref="A1:F30"/>
  <sheetViews>
    <sheetView showGridLines="0" workbookViewId="0"/>
  </sheetViews>
  <sheetFormatPr baseColWidth="10" defaultColWidth="14.5" defaultRowHeight="15" customHeight="1"/>
  <cols>
    <col min="1" max="1" width="50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33203125" customWidth="1"/>
  </cols>
  <sheetData>
    <row r="1" spans="1:6" ht="22.5" customHeight="1">
      <c r="A1" s="58" t="s">
        <v>36</v>
      </c>
      <c r="B1" s="204" t="s">
        <v>45</v>
      </c>
      <c r="C1" s="190"/>
      <c r="D1" s="190"/>
      <c r="E1" s="191"/>
      <c r="F1" s="55"/>
    </row>
    <row r="2" spans="1:6" ht="18.75" customHeight="1">
      <c r="A2" s="59" t="str">
        <f>SYNTHESE!B2</f>
        <v>2025 - 2026</v>
      </c>
      <c r="B2" s="205" t="str">
        <f>SYNTHESE!F2</f>
        <v>CR27 - Bourgogne Franche Comté</v>
      </c>
      <c r="C2" s="193"/>
      <c r="D2" s="193"/>
      <c r="E2" s="194"/>
      <c r="F2" s="55"/>
    </row>
    <row r="3" spans="1:6" ht="18.75" customHeight="1">
      <c r="A3" s="195"/>
      <c r="B3" s="154"/>
      <c r="C3" s="154"/>
      <c r="D3" s="42"/>
      <c r="E3" s="42"/>
      <c r="F3" s="55"/>
    </row>
    <row r="4" spans="1:6" ht="18.75" customHeight="1">
      <c r="A4" s="43" t="s">
        <v>62</v>
      </c>
      <c r="B4" s="196" t="s">
        <v>63</v>
      </c>
      <c r="C4" s="178"/>
      <c r="D4" s="197" t="s">
        <v>48</v>
      </c>
      <c r="E4" s="178"/>
      <c r="F4" s="55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55"/>
    </row>
    <row r="6" spans="1:6" ht="12" customHeight="1">
      <c r="A6" s="47" t="str">
        <f>'GRILLE TARIFAIRE'!A25</f>
        <v>Formation INITIATEUR 1er degré Ski de randonnée</v>
      </c>
      <c r="B6" s="48">
        <v>10</v>
      </c>
      <c r="C6" s="48">
        <v>1</v>
      </c>
      <c r="D6" s="49">
        <f>B6*'GRILLE TARIFAIRE'!F25</f>
        <v>1166.6666666666667</v>
      </c>
      <c r="E6" s="49">
        <f>IF(C6*'GRILLE TARIFAIRE'!G25&lt;D6,C6*'GRILLE TARIFAIRE'!G25,D6)</f>
        <v>700</v>
      </c>
      <c r="F6" s="55" t="str">
        <f>IF(B6&gt;VLOOKUP(A6,'GRILLE TARIFAIRE'!$A:$G,4,FALSE)*C6,"⚠️ nombre de participants supérieur aux recommandations","")</f>
        <v>⚠️ nombre de participants supérieur aux recommandations</v>
      </c>
    </row>
    <row r="7" spans="1:6" ht="12" customHeight="1">
      <c r="A7" s="47" t="str">
        <f>'GRILLE TARIFAIRE'!A26</f>
        <v>Certification INITIATEUR 1er degré Ski randonnée</v>
      </c>
      <c r="B7" s="48">
        <v>10</v>
      </c>
      <c r="C7" s="48">
        <v>1</v>
      </c>
      <c r="D7" s="49">
        <f>B7*'GRILLE TARIFAIRE'!F26</f>
        <v>656.25</v>
      </c>
      <c r="E7" s="49">
        <f>IF(C7*'GRILLE TARIFAIRE'!G26&lt;D7,C7*'GRILLE TARIFAIRE'!G26,D7)</f>
        <v>525</v>
      </c>
      <c r="F7" s="55" t="str">
        <f>IF(B7&gt;VLOOKUP(A7,'GRILLE TARIFAIRE'!$A:$G,4,FALSE)*C7,"⚠️ nombre de participants supérieur aux recommandations","")</f>
        <v/>
      </c>
    </row>
    <row r="8" spans="1:6" ht="12" customHeight="1">
      <c r="A8" s="47" t="str">
        <f>'GRILLE TARIFAIRE'!A27</f>
        <v>Formation INITIATEUR 1er degré Snowboard de randonnée</v>
      </c>
      <c r="B8" s="48"/>
      <c r="C8" s="48"/>
      <c r="D8" s="49">
        <f>B8*'GRILLE TARIFAIRE'!F27</f>
        <v>0</v>
      </c>
      <c r="E8" s="49">
        <f>IF(C8*'GRILLE TARIFAIRE'!G27&lt;D8,C8*'GRILLE TARIFAIRE'!G27,D8)</f>
        <v>0</v>
      </c>
      <c r="F8" s="55" t="str">
        <f>IF(B8&gt;VLOOKUP(A8,'GRILLE TARIFAIRE'!$A:$G,4,FALSE)*C8,"⚠️ nombre de participants supérieur aux recommandations","")</f>
        <v/>
      </c>
    </row>
    <row r="9" spans="1:6" ht="12" customHeight="1">
      <c r="A9" s="47" t="str">
        <f>'GRILLE TARIFAIRE'!A28</f>
        <v>Certification INITIATEUR 1er degré Snowboard de randonnée</v>
      </c>
      <c r="B9" s="48"/>
      <c r="C9" s="48"/>
      <c r="D9" s="49">
        <f>B9*'GRILLE TARIFAIRE'!F28</f>
        <v>0</v>
      </c>
      <c r="E9" s="49">
        <f>IF(C9*'GRILLE TARIFAIRE'!G28&lt;D9,C9*'GRILLE TARIFAIRE'!G28,D9)</f>
        <v>0</v>
      </c>
      <c r="F9" s="55" t="str">
        <f>IF(B9&gt;VLOOKUP(A9,'GRILLE TARIFAIRE'!$A:$G,4,FALSE)*C9,"⚠️ nombre de participants supérieur aux recommandations","")</f>
        <v/>
      </c>
    </row>
    <row r="10" spans="1:6" ht="12" customHeight="1">
      <c r="A10" s="47" t="str">
        <f>'GRILLE TARIFAIRE'!A30</f>
        <v>Formation INITIATEUR 1er degré Ski de randonnée nordique - 4 jours</v>
      </c>
      <c r="B10" s="48"/>
      <c r="C10" s="48"/>
      <c r="D10" s="49">
        <f>B10*'GRILLE TARIFAIRE'!F30</f>
        <v>0</v>
      </c>
      <c r="E10" s="49">
        <f>IF(C10*'GRILLE TARIFAIRE'!G30&lt;D10,C10*'GRILLE TARIFAIRE'!G30,D10)</f>
        <v>0</v>
      </c>
      <c r="F10" s="55" t="str">
        <f>IF(B10&gt;VLOOKUP(A10,'GRILLE TARIFAIRE'!$A:$G,4,FALSE)*C10,"⚠️ nombre de participants supérieur aux recommandations","")</f>
        <v/>
      </c>
    </row>
    <row r="11" spans="1:6" ht="12" customHeight="1">
      <c r="A11" s="47" t="str">
        <f>'GRILLE TARIFAIRE'!A31</f>
        <v>Formation INITIATEUR 2ème degré Raquette à neige</v>
      </c>
      <c r="B11" s="48"/>
      <c r="C11" s="48"/>
      <c r="D11" s="49">
        <f>B11*'GRILLE TARIFAIRE'!F31</f>
        <v>0</v>
      </c>
      <c r="E11" s="49">
        <f>IF(C11*'GRILLE TARIFAIRE'!G31&lt;D11,C11*'GRILLE TARIFAIRE'!G31,D11)</f>
        <v>0</v>
      </c>
      <c r="F11" s="55" t="str">
        <f>IF(B11&gt;VLOOKUP(A11,'GRILLE TARIFAIRE'!$A:$G,4,FALSE)*C11,"⚠️ nombre de participants supérieur aux recommandations","")</f>
        <v/>
      </c>
    </row>
    <row r="12" spans="1:6" ht="12" customHeight="1">
      <c r="A12" s="47" t="str">
        <f>'GRILLE TARIFAIRE'!A32</f>
        <v>Formation INITIATEUR 2ème degré Ski alpinisme</v>
      </c>
      <c r="B12" s="48"/>
      <c r="C12" s="48"/>
      <c r="D12" s="49">
        <f>B12*'GRILLE TARIFAIRE'!F32</f>
        <v>0</v>
      </c>
      <c r="E12" s="49">
        <f>IF(C12*'GRILLE TARIFAIRE'!G32&lt;D12,C12*'GRILLE TARIFAIRE'!G32,D12)</f>
        <v>0</v>
      </c>
      <c r="F12" s="55" t="str">
        <f>IF(B12&gt;VLOOKUP(A12,'GRILLE TARIFAIRE'!$A:$G,4,FALSE)*C12,"⚠️ nombre de participants supérieur aux recommandations","")</f>
        <v/>
      </c>
    </row>
    <row r="13" spans="1:6" ht="12" customHeight="1">
      <c r="A13" s="47" t="str">
        <f>'GRILLE TARIFAIRE'!A33</f>
        <v>Formation INITIATEUR 2ème degré Snowboard alpinisme</v>
      </c>
      <c r="B13" s="48"/>
      <c r="C13" s="48"/>
      <c r="D13" s="49">
        <f>B13*'GRILLE TARIFAIRE'!F33</f>
        <v>0</v>
      </c>
      <c r="E13" s="49">
        <f>IF(C13*'GRILLE TARIFAIRE'!G33&lt;D13,C13*'GRILLE TARIFAIRE'!G33,D13)</f>
        <v>0</v>
      </c>
      <c r="F13" s="55" t="str">
        <f>IF(B13&gt;VLOOKUP(A13,'GRILLE TARIFAIRE'!$A:$G,4,FALSE)*C13,"⚠️ nombre de participants supérieur aux recommandations","")</f>
        <v/>
      </c>
    </row>
    <row r="14" spans="1:6" ht="12" customHeight="1">
      <c r="A14" s="47" t="str">
        <f>'GRILLE TARIFAIRE'!A34</f>
        <v>INITIATEUR Ski alpin - Snowboard - Ski toutes neiges</v>
      </c>
      <c r="B14" s="48"/>
      <c r="C14" s="48"/>
      <c r="D14" s="49">
        <f>B14*'GRILLE TARIFAIRE'!F34</f>
        <v>0</v>
      </c>
      <c r="E14" s="49">
        <f>IF(C14*'GRILLE TARIFAIRE'!G34&lt;D14,C14*'GRILLE TARIFAIRE'!G34,D14)</f>
        <v>0</v>
      </c>
      <c r="F14" s="55" t="str">
        <f>IF(B14&gt;VLOOKUP(A14,'GRILLE TARIFAIRE'!$A:$G,4,FALSE)*C14,"⚠️ nombre de participants supérieur aux recommandations","")</f>
        <v/>
      </c>
    </row>
    <row r="15" spans="1:6" ht="12" customHeight="1">
      <c r="A15" s="47" t="str">
        <f>'GRILLE TARIFAIRE'!A35</f>
        <v xml:space="preserve">INITIATEUR Ski de fond  </v>
      </c>
      <c r="B15" s="48"/>
      <c r="C15" s="48"/>
      <c r="D15" s="49">
        <f>B15*'GRILLE TARIFAIRE'!F35</f>
        <v>0</v>
      </c>
      <c r="E15" s="49">
        <f>IF(C15*'GRILLE TARIFAIRE'!G35&lt;D15,C15*'GRILLE TARIFAIRE'!G35,D15)</f>
        <v>0</v>
      </c>
      <c r="F15" s="55" t="str">
        <f>IF(B15&gt;VLOOKUP(A15,'GRILLE TARIFAIRE'!$A:$G,4,FALSE)*C15,"⚠️ nombre de participants supérieur aux recommandations","")</f>
        <v/>
      </c>
    </row>
    <row r="16" spans="1:6" ht="12" customHeight="1">
      <c r="A16" s="47" t="str">
        <f>'GRILLE TARIFAIRE'!A36</f>
        <v xml:space="preserve">INITIATEUR Télémark  </v>
      </c>
      <c r="B16" s="48"/>
      <c r="C16" s="48"/>
      <c r="D16" s="49">
        <f>B16*'GRILLE TARIFAIRE'!F36</f>
        <v>0</v>
      </c>
      <c r="E16" s="49">
        <f>IF(C16*'GRILLE TARIFAIRE'!G36&lt;D16,C16*'GRILLE TARIFAIRE'!G36,D16)</f>
        <v>0</v>
      </c>
      <c r="F16" s="55" t="str">
        <f>IF(B16&gt;VLOOKUP(A16,'GRILLE TARIFAIRE'!$A:$G,4,FALSE)*C16,"⚠️ nombre de participants supérieur aux recommandations","")</f>
        <v/>
      </c>
    </row>
    <row r="17" spans="1:6" ht="12" customHeight="1">
      <c r="A17" s="47" t="str">
        <f>'GRILLE TARIFAIRE'!A41</f>
        <v xml:space="preserve">Recyclage INITIATEUR Raquette à neige  </v>
      </c>
      <c r="B17" s="48"/>
      <c r="C17" s="48"/>
      <c r="D17" s="49">
        <f>B17*'GRILLE TARIFAIRE'!F41</f>
        <v>0</v>
      </c>
      <c r="E17" s="49">
        <f>IF(C17*'GRILLE TARIFAIRE'!G41&lt;D17,C17*'GRILLE TARIFAIRE'!G41,D17)</f>
        <v>0</v>
      </c>
      <c r="F17" s="55" t="str">
        <f>IF(B17&gt;VLOOKUP(A17,'GRILLE TARIFAIRE'!$A:$G,4,FALSE)*C17,"⚠️ nombre de participants supérieur aux recommandations","")</f>
        <v/>
      </c>
    </row>
    <row r="18" spans="1:6" ht="12" customHeight="1">
      <c r="A18" s="47" t="str">
        <f>'GRILLE TARIFAIRE'!A42</f>
        <v xml:space="preserve">Recyclage INITIATEUR Ski Alpin, surf, ski de fond, télémark </v>
      </c>
      <c r="B18" s="48"/>
      <c r="C18" s="48"/>
      <c r="D18" s="49">
        <f>B18*'GRILLE TARIFAIRE'!F42</f>
        <v>0</v>
      </c>
      <c r="E18" s="49">
        <f>IF(C18*'GRILLE TARIFAIRE'!G42&lt;D18,C18*'GRILLE TARIFAIRE'!G42,D18)</f>
        <v>0</v>
      </c>
      <c r="F18" s="55" t="str">
        <f>IF(B18&gt;VLOOKUP(A18,'GRILLE TARIFAIRE'!$A:$G,4,FALSE)*C18,"⚠️ nombre de participants supérieur aux recommandations","")</f>
        <v/>
      </c>
    </row>
    <row r="19" spans="1:6" ht="23.25" customHeight="1">
      <c r="A19" s="57" t="str">
        <f>'GRILLE TARIFAIRE'!A43</f>
        <v>Recyclage INITIATEUR Ski randonnée, ski alpinisme, surf alpinisme, ski randonnée nordique</v>
      </c>
      <c r="B19" s="48"/>
      <c r="C19" s="48"/>
      <c r="D19" s="49">
        <f>B19*'GRILLE TARIFAIRE'!F43</f>
        <v>0</v>
      </c>
      <c r="E19" s="49">
        <f>IF(C19*'GRILLE TARIFAIRE'!G43&lt;D19,C19*'GRILLE TARIFAIRE'!G43,D19)</f>
        <v>0</v>
      </c>
      <c r="F19" s="55" t="str">
        <f>IF(B19&gt;VLOOKUP(A19,'GRILLE TARIFAIRE'!$A:$G,4,FALSE)*C19,"⚠️ nombre de participants supérieur aux recommandations","")</f>
        <v/>
      </c>
    </row>
    <row r="20" spans="1:6" ht="12" customHeight="1">
      <c r="A20" s="42"/>
      <c r="B20" s="42"/>
      <c r="C20" s="42"/>
      <c r="D20" s="42"/>
      <c r="E20" s="42"/>
      <c r="F20" s="42"/>
    </row>
    <row r="21" spans="1:6" ht="12" customHeight="1">
      <c r="A21" s="60" t="s">
        <v>53</v>
      </c>
      <c r="B21" s="51">
        <f>SUM(B6:B19)</f>
        <v>20</v>
      </c>
      <c r="C21" s="13"/>
      <c r="D21" s="42"/>
      <c r="E21" s="42"/>
      <c r="F21" s="42"/>
    </row>
    <row r="22" spans="1:6" ht="12" customHeight="1">
      <c r="A22" s="60" t="s">
        <v>54</v>
      </c>
      <c r="B22" s="51">
        <f>SUM(C6:C19)</f>
        <v>2</v>
      </c>
      <c r="C22" s="42"/>
      <c r="D22" s="42"/>
      <c r="E22" s="42"/>
      <c r="F22" s="42"/>
    </row>
    <row r="23" spans="1:6" ht="12" customHeight="1">
      <c r="A23" s="52"/>
      <c r="B23" s="42"/>
      <c r="C23" s="42"/>
      <c r="D23" s="42"/>
      <c r="E23" s="42"/>
      <c r="F23" s="42"/>
    </row>
    <row r="24" spans="1:6" ht="12" customHeight="1">
      <c r="A24" s="50" t="s">
        <v>55</v>
      </c>
      <c r="B24" s="53">
        <f>SUM(D6:D19)</f>
        <v>1822.9166666666667</v>
      </c>
      <c r="C24" s="42"/>
      <c r="D24" s="42"/>
      <c r="E24" s="42"/>
      <c r="F24" s="42"/>
    </row>
    <row r="25" spans="1:6" ht="12" customHeight="1">
      <c r="A25" s="50" t="s">
        <v>56</v>
      </c>
      <c r="B25" s="53">
        <f>SUM(E6:E19)</f>
        <v>1225</v>
      </c>
      <c r="C25" s="42"/>
      <c r="D25" s="42"/>
      <c r="E25" s="42"/>
      <c r="F25" s="42"/>
    </row>
    <row r="26" spans="1:6" ht="12" customHeight="1">
      <c r="A26" s="52"/>
      <c r="B26" s="42"/>
      <c r="C26" s="42"/>
      <c r="D26" s="42"/>
      <c r="E26" s="42"/>
      <c r="F26" s="42"/>
    </row>
    <row r="27" spans="1:6" ht="31.5" customHeight="1">
      <c r="A27" s="206" t="s">
        <v>64</v>
      </c>
      <c r="B27" s="171"/>
      <c r="C27" s="171"/>
      <c r="D27" s="171"/>
      <c r="E27" s="173"/>
      <c r="F27" s="42"/>
    </row>
    <row r="28" spans="1:6" ht="180" customHeight="1">
      <c r="A28" s="199" t="s">
        <v>58</v>
      </c>
      <c r="B28" s="171"/>
      <c r="C28" s="171"/>
      <c r="D28" s="171"/>
      <c r="E28" s="173"/>
      <c r="F28" s="55"/>
    </row>
    <row r="29" spans="1:6" ht="12" customHeight="1">
      <c r="A29" s="52"/>
      <c r="B29" s="52"/>
      <c r="C29" s="52"/>
      <c r="D29" s="52"/>
      <c r="E29" s="52"/>
      <c r="F29" s="55"/>
    </row>
    <row r="30" spans="1:6" ht="60" customHeight="1">
      <c r="A30" s="200"/>
      <c r="B30" s="154"/>
      <c r="C30" s="154"/>
      <c r="D30" s="154"/>
      <c r="E30" s="154"/>
      <c r="F30" s="55"/>
    </row>
  </sheetData>
  <mergeCells count="8">
    <mergeCell ref="A27:E27"/>
    <mergeCell ref="A28:E28"/>
    <mergeCell ref="A30:E30"/>
    <mergeCell ref="B1:E1"/>
    <mergeCell ref="B2:E2"/>
    <mergeCell ref="A3:C3"/>
    <mergeCell ref="B4:C4"/>
    <mergeCell ref="D4:E4"/>
  </mergeCells>
  <conditionalFormatting sqref="B6:B19">
    <cfRule type="expression" dxfId="8" priority="1">
      <formula>$F6&lt;&gt;""</formula>
    </cfRule>
  </conditionalFormatting>
  <conditionalFormatting sqref="C6:C19">
    <cfRule type="expression" dxfId="7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6AA84F"/>
  </sheetPr>
  <dimension ref="A1:F24"/>
  <sheetViews>
    <sheetView showGridLines="0" workbookViewId="0"/>
  </sheetViews>
  <sheetFormatPr baseColWidth="10" defaultColWidth="14.5" defaultRowHeight="15" customHeight="1"/>
  <cols>
    <col min="1" max="1" width="46.1640625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33203125" customWidth="1"/>
  </cols>
  <sheetData>
    <row r="1" spans="1:6" ht="22.5" customHeight="1">
      <c r="A1" s="61" t="s">
        <v>65</v>
      </c>
      <c r="B1" s="207" t="s">
        <v>45</v>
      </c>
      <c r="C1" s="190"/>
      <c r="D1" s="190"/>
      <c r="E1" s="191"/>
      <c r="F1" s="55"/>
    </row>
    <row r="2" spans="1:6" ht="18.75" customHeight="1">
      <c r="A2" s="62" t="str">
        <f>SYNTHESE!B2</f>
        <v>2025 - 2026</v>
      </c>
      <c r="B2" s="208" t="str">
        <f>SYNTHESE!F2</f>
        <v>CR27 - Bourgogne Franche Comté</v>
      </c>
      <c r="C2" s="193"/>
      <c r="D2" s="193"/>
      <c r="E2" s="194"/>
      <c r="F2" s="55"/>
    </row>
    <row r="3" spans="1:6" ht="18.75" customHeight="1">
      <c r="A3" s="195"/>
      <c r="B3" s="154"/>
      <c r="C3" s="154"/>
      <c r="D3" s="42"/>
      <c r="E3" s="42"/>
      <c r="F3" s="55"/>
    </row>
    <row r="4" spans="1:6" ht="18.75" customHeight="1">
      <c r="A4" s="43" t="s">
        <v>66</v>
      </c>
      <c r="B4" s="196" t="s">
        <v>67</v>
      </c>
      <c r="C4" s="178"/>
      <c r="D4" s="197" t="s">
        <v>48</v>
      </c>
      <c r="E4" s="178"/>
      <c r="F4" s="55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55"/>
    </row>
    <row r="6" spans="1:6" ht="12" customHeight="1">
      <c r="A6" s="63" t="str">
        <f>'GRILLE TARIFAIRE'!A47</f>
        <v>Certification ANIMATEUR Randonnée</v>
      </c>
      <c r="B6" s="48"/>
      <c r="C6" s="48"/>
      <c r="D6" s="49">
        <f>B6*'GRILLE TARIFAIRE'!F47</f>
        <v>0</v>
      </c>
      <c r="E6" s="49">
        <f>IF(C6*'GRILLE TARIFAIRE'!G47&lt;D6,C6*'GRILLE TARIFAIRE'!G47,D6)</f>
        <v>0</v>
      </c>
      <c r="F6" s="55" t="str">
        <f>IF(B6&gt;VLOOKUP(A6,'GRILLE TARIFAIRE'!$A:$G,4,FALSE)*C6,"⚠️ nombre de participants supérieur aux recommandations","")</f>
        <v/>
      </c>
    </row>
    <row r="7" spans="1:6" ht="12" customHeight="1">
      <c r="A7" s="63" t="str">
        <f>'GRILLE TARIFAIRE'!A48</f>
        <v>Formation ANIMATEUR Marche nordique</v>
      </c>
      <c r="B7" s="48"/>
      <c r="C7" s="48"/>
      <c r="D7" s="49">
        <f>B7*'GRILLE TARIFAIRE'!F48</f>
        <v>0</v>
      </c>
      <c r="E7" s="49">
        <f>IF(C7*'GRILLE TARIFAIRE'!G48&lt;D7,C7*'GRILLE TARIFAIRE'!G48,D7)</f>
        <v>0</v>
      </c>
      <c r="F7" s="55" t="str">
        <f>IF(B7&gt;VLOOKUP(A7,'GRILLE TARIFAIRE'!$A:$G,4,FALSE)*C7,"⚠️ nombre de participants supérieur aux recommandations","")</f>
        <v/>
      </c>
    </row>
    <row r="8" spans="1:6" ht="12" customHeight="1">
      <c r="A8" s="63" t="str">
        <f>'GRILLE TARIFAIRE'!A49</f>
        <v>Formation INITIATEUR 1er degré Randonnée montagne</v>
      </c>
      <c r="B8" s="48">
        <v>20</v>
      </c>
      <c r="C8" s="48">
        <v>2</v>
      </c>
      <c r="D8" s="49">
        <f>B8*'GRILLE TARIFAIRE'!F49</f>
        <v>1450</v>
      </c>
      <c r="E8" s="49">
        <f>IF(C8*'GRILLE TARIFAIRE'!G49&lt;D8,C8*'GRILLE TARIFAIRE'!G49,D8)</f>
        <v>1160</v>
      </c>
      <c r="F8" s="55" t="str">
        <f>IF(B8&gt;VLOOKUP(A8,'GRILLE TARIFAIRE'!$A:$G,4,FALSE)*C8,"⚠️ nombre de participants supérieur aux recommandations","")</f>
        <v/>
      </c>
    </row>
    <row r="9" spans="1:6" ht="12" customHeight="1">
      <c r="A9" s="63" t="str">
        <f>'GRILLE TARIFAIRE'!A50</f>
        <v xml:space="preserve">Formation INITIATEUR 1er degré Trail </v>
      </c>
      <c r="B9" s="48"/>
      <c r="C9" s="48"/>
      <c r="D9" s="49">
        <f>B9*'GRILLE TARIFAIRE'!F50</f>
        <v>0</v>
      </c>
      <c r="E9" s="49">
        <f>IF(C9*'GRILLE TARIFAIRE'!G50&lt;D9,C9*'GRILLE TARIFAIRE'!G50,D9)</f>
        <v>0</v>
      </c>
      <c r="F9" s="55" t="str">
        <f>IF(B9&gt;VLOOKUP(A9,'GRILLE TARIFAIRE'!$A:$G,4,FALSE)*C9,"⚠️ nombre de participants supérieur aux recommandations","")</f>
        <v/>
      </c>
    </row>
    <row r="10" spans="1:6" ht="12" customHeight="1">
      <c r="A10" s="63" t="str">
        <f>'GRILLE TARIFAIRE'!A51</f>
        <v>Formation INITIATEUR 2e degré Randonnée alpine</v>
      </c>
      <c r="B10" s="48">
        <v>8</v>
      </c>
      <c r="C10" s="48">
        <v>1</v>
      </c>
      <c r="D10" s="49">
        <f>B10*'GRILLE TARIFAIRE'!F51</f>
        <v>525</v>
      </c>
      <c r="E10" s="49">
        <f>IF(C10*'GRILLE TARIFAIRE'!G51&lt;D10,C10*'GRILLE TARIFAIRE'!G51,D10)</f>
        <v>525</v>
      </c>
      <c r="F10" s="55" t="str">
        <f>IF(B10&gt;VLOOKUP(A10,'GRILLE TARIFAIRE'!$A:$G,4,FALSE)*C10,"⚠️ nombre de participants supérieur aux recommandations","")</f>
        <v/>
      </c>
    </row>
    <row r="11" spans="1:6" ht="12" customHeight="1">
      <c r="A11" s="63" t="str">
        <f>'GRILLE TARIFAIRE'!A52</f>
        <v xml:space="preserve">Recyclage INITIATEUR Randonnée alpine </v>
      </c>
      <c r="B11" s="48"/>
      <c r="C11" s="48"/>
      <c r="D11" s="49">
        <f>B11*'GRILLE TARIFAIRE'!F52</f>
        <v>0</v>
      </c>
      <c r="E11" s="49">
        <f>IF(C11*'GRILLE TARIFAIRE'!G52&lt;D11,C11*'GRILLE TARIFAIRE'!G52,D11)</f>
        <v>0</v>
      </c>
      <c r="F11" s="55" t="str">
        <f>IF(B11&gt;VLOOKUP(A11,'GRILLE TARIFAIRE'!$A:$G,4,FALSE)*C11,"⚠️ nombre de participants supérieur aux recommandations","")</f>
        <v/>
      </c>
    </row>
    <row r="12" spans="1:6" ht="12" customHeight="1">
      <c r="A12" s="63" t="str">
        <f>'GRILLE TARIFAIRE'!A53</f>
        <v>Recyclage INITIATEUR Randonnée montagne</v>
      </c>
      <c r="B12" s="48">
        <v>10</v>
      </c>
      <c r="C12" s="48">
        <v>1</v>
      </c>
      <c r="D12" s="49">
        <f>B12*'GRILLE TARIFAIRE'!F53</f>
        <v>362.5</v>
      </c>
      <c r="E12" s="49">
        <f>IF(C12*'GRILLE TARIFAIRE'!G53&lt;D12,C12*'GRILLE TARIFAIRE'!G53,D12)</f>
        <v>290</v>
      </c>
      <c r="F12" s="55" t="str">
        <f>IF(B12&gt;VLOOKUP(A12,'GRILLE TARIFAIRE'!$A:$G,4,FALSE)*C12,"⚠️ nombre de participants supérieur aux recommandations","")</f>
        <v/>
      </c>
    </row>
    <row r="13" spans="1:6" ht="14.25" customHeight="1">
      <c r="A13" s="42"/>
      <c r="B13" s="42"/>
      <c r="C13" s="42"/>
      <c r="D13" s="42"/>
      <c r="E13" s="42"/>
      <c r="F13" s="55"/>
    </row>
    <row r="14" spans="1:6" ht="12" customHeight="1">
      <c r="A14" s="60" t="s">
        <v>53</v>
      </c>
      <c r="B14" s="51">
        <f>SUM(B6:B12)</f>
        <v>38</v>
      </c>
      <c r="C14" s="13"/>
      <c r="D14" s="42"/>
      <c r="E14" s="42"/>
      <c r="F14" s="55"/>
    </row>
    <row r="15" spans="1:6" ht="12" customHeight="1">
      <c r="A15" s="60" t="s">
        <v>54</v>
      </c>
      <c r="B15" s="51">
        <f>SUM(C6:C12)</f>
        <v>4</v>
      </c>
      <c r="C15" s="42"/>
      <c r="D15" s="42"/>
      <c r="E15" s="42"/>
      <c r="F15" s="55"/>
    </row>
    <row r="16" spans="1:6" ht="12" customHeight="1">
      <c r="A16" s="52"/>
      <c r="B16" s="42"/>
      <c r="C16" s="42"/>
      <c r="D16" s="42"/>
      <c r="E16" s="42"/>
      <c r="F16" s="55"/>
    </row>
    <row r="17" spans="1:6" ht="12" customHeight="1">
      <c r="A17" s="50" t="s">
        <v>55</v>
      </c>
      <c r="B17" s="53">
        <f>SUM(D6:D12)</f>
        <v>2337.5</v>
      </c>
      <c r="C17" s="42"/>
      <c r="D17" s="42"/>
      <c r="E17" s="42"/>
      <c r="F17" s="55"/>
    </row>
    <row r="18" spans="1:6" ht="12" customHeight="1">
      <c r="A18" s="50" t="s">
        <v>56</v>
      </c>
      <c r="B18" s="53">
        <f>SUM(E6:E12)</f>
        <v>1975</v>
      </c>
      <c r="C18" s="42"/>
      <c r="D18" s="42"/>
      <c r="E18" s="42"/>
      <c r="F18" s="55"/>
    </row>
    <row r="19" spans="1:6" ht="12" customHeight="1">
      <c r="A19" s="52"/>
      <c r="B19" s="42"/>
      <c r="C19" s="42"/>
      <c r="D19" s="42"/>
      <c r="E19" s="42"/>
      <c r="F19" s="55"/>
    </row>
    <row r="20" spans="1:6" ht="12" customHeight="1">
      <c r="A20" s="52"/>
      <c r="B20" s="42"/>
      <c r="C20" s="42"/>
      <c r="D20" s="42"/>
      <c r="E20" s="42"/>
      <c r="F20" s="55"/>
    </row>
    <row r="21" spans="1:6" ht="31.5" customHeight="1">
      <c r="A21" s="209" t="s">
        <v>68</v>
      </c>
      <c r="B21" s="171"/>
      <c r="C21" s="171"/>
      <c r="D21" s="171"/>
      <c r="E21" s="173"/>
      <c r="F21" s="55"/>
    </row>
    <row r="22" spans="1:6" ht="180" customHeight="1">
      <c r="A22" s="199" t="s">
        <v>58</v>
      </c>
      <c r="B22" s="171"/>
      <c r="C22" s="171"/>
      <c r="D22" s="171"/>
      <c r="E22" s="173"/>
      <c r="F22" s="55"/>
    </row>
    <row r="23" spans="1:6" ht="12">
      <c r="A23" s="52"/>
      <c r="B23" s="52"/>
      <c r="C23" s="52"/>
      <c r="D23" s="52"/>
      <c r="E23" s="52"/>
      <c r="F23" s="55"/>
    </row>
    <row r="24" spans="1:6" ht="60" customHeight="1">
      <c r="A24" s="200"/>
      <c r="B24" s="154"/>
      <c r="C24" s="154"/>
      <c r="D24" s="154"/>
      <c r="E24" s="154"/>
      <c r="F24" s="55"/>
    </row>
  </sheetData>
  <mergeCells count="8">
    <mergeCell ref="A21:E21"/>
    <mergeCell ref="A22:E22"/>
    <mergeCell ref="A24:E24"/>
    <mergeCell ref="B1:E1"/>
    <mergeCell ref="B2:E2"/>
    <mergeCell ref="A3:C3"/>
    <mergeCell ref="B4:C4"/>
    <mergeCell ref="D4:E4"/>
  </mergeCells>
  <conditionalFormatting sqref="B6:B12">
    <cfRule type="expression" dxfId="6" priority="1">
      <formula>$F6&lt;&gt;""</formula>
    </cfRule>
  </conditionalFormatting>
  <conditionalFormatting sqref="C6:C12">
    <cfRule type="expression" dxfId="5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42BFE0"/>
  </sheetPr>
  <dimension ref="A1:F21"/>
  <sheetViews>
    <sheetView showGridLines="0" workbookViewId="0"/>
  </sheetViews>
  <sheetFormatPr baseColWidth="10" defaultColWidth="14.5" defaultRowHeight="15" customHeight="1"/>
  <cols>
    <col min="1" max="1" width="45.1640625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33203125" customWidth="1"/>
  </cols>
  <sheetData>
    <row r="1" spans="1:6" ht="22.5" customHeight="1">
      <c r="A1" s="64" t="s">
        <v>39</v>
      </c>
      <c r="B1" s="210" t="s">
        <v>45</v>
      </c>
      <c r="C1" s="190"/>
      <c r="D1" s="190"/>
      <c r="E1" s="191"/>
      <c r="F1" s="55"/>
    </row>
    <row r="2" spans="1:6" ht="18.75" customHeight="1">
      <c r="A2" s="65" t="str">
        <f>SYNTHESE!B2</f>
        <v>2025 - 2026</v>
      </c>
      <c r="B2" s="211" t="str">
        <f>SYNTHESE!F2</f>
        <v>CR27 - Bourgogne Franche Comté</v>
      </c>
      <c r="C2" s="193"/>
      <c r="D2" s="193"/>
      <c r="E2" s="194"/>
      <c r="F2" s="55"/>
    </row>
    <row r="3" spans="1:6" ht="18.75" customHeight="1">
      <c r="A3" s="195"/>
      <c r="B3" s="154"/>
      <c r="C3" s="154"/>
      <c r="D3" s="42"/>
      <c r="E3" s="42"/>
      <c r="F3" s="55"/>
    </row>
    <row r="4" spans="1:6" ht="18.75" customHeight="1">
      <c r="A4" s="43" t="s">
        <v>69</v>
      </c>
      <c r="B4" s="196" t="s">
        <v>70</v>
      </c>
      <c r="C4" s="178"/>
      <c r="D4" s="197" t="s">
        <v>48</v>
      </c>
      <c r="E4" s="178"/>
      <c r="F4" s="55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55"/>
    </row>
    <row r="6" spans="1:6" ht="12" customHeight="1">
      <c r="A6" s="63" t="str">
        <f>'GRILLE TARIFAIRE'!A57</f>
        <v>Formation INITIATEUR 1er degré Canyonisme</v>
      </c>
      <c r="B6" s="48"/>
      <c r="C6" s="48"/>
      <c r="D6" s="49">
        <f>B6*'GRILLE TARIFAIRE'!F57</f>
        <v>0</v>
      </c>
      <c r="E6" s="49">
        <f>IF(C6*'GRILLE TARIFAIRE'!G57&lt;D6,C6*'GRILLE TARIFAIRE'!G57,D6)</f>
        <v>0</v>
      </c>
      <c r="F6" s="55" t="str">
        <f>IF(B6&gt;VLOOKUP(A6,'GRILLE TARIFAIRE'!$A:$G,4,FALSE)*C6,"⚠️ nombre de participants supérieur aux recommandations","")</f>
        <v/>
      </c>
    </row>
    <row r="7" spans="1:6" ht="12" customHeight="1">
      <c r="A7" s="63" t="str">
        <f>'GRILLE TARIFAIRE'!A58</f>
        <v>Certification INITIATEUR 1er degré Canyonisme</v>
      </c>
      <c r="B7" s="48"/>
      <c r="C7" s="48"/>
      <c r="D7" s="49">
        <f>B7*'GRILLE TARIFAIRE'!F58</f>
        <v>0</v>
      </c>
      <c r="E7" s="49">
        <f>IF(C7*'GRILLE TARIFAIRE'!G58&lt;D7,C7*'GRILLE TARIFAIRE'!G58,D7)</f>
        <v>0</v>
      </c>
      <c r="F7" s="55" t="str">
        <f>IF(B7&gt;VLOOKUP(A7,'GRILLE TARIFAIRE'!$A:$G,4,FALSE)*C7,"⚠️ nombre de participants supérieur aux recommandations","")</f>
        <v/>
      </c>
    </row>
    <row r="8" spans="1:6" ht="12" customHeight="1">
      <c r="A8" s="63" t="str">
        <f>'GRILLE TARIFAIRE'!A59</f>
        <v>Formation MONITEUR Canyonisme</v>
      </c>
      <c r="B8" s="48"/>
      <c r="C8" s="48"/>
      <c r="D8" s="49">
        <f>B8*'GRILLE TARIFAIRE'!F59</f>
        <v>0</v>
      </c>
      <c r="E8" s="49">
        <f>IF(C8*'GRILLE TARIFAIRE'!G59&lt;D8,C8*'GRILLE TARIFAIRE'!G59,D8)</f>
        <v>0</v>
      </c>
      <c r="F8" s="55" t="str">
        <f>IF(B8&gt;VLOOKUP(A8,'GRILLE TARIFAIRE'!$A:$G,4,FALSE)*C8,"⚠️ nombre de participants supérieur aux recommandations","")</f>
        <v/>
      </c>
    </row>
    <row r="9" spans="1:6" ht="12" customHeight="1">
      <c r="A9" s="63" t="str">
        <f>'GRILLE TARIFAIRE'!A60</f>
        <v>Recyclage INITIATEUR Canyon</v>
      </c>
      <c r="B9" s="48"/>
      <c r="C9" s="48"/>
      <c r="D9" s="49">
        <f>B9*'GRILLE TARIFAIRE'!F60</f>
        <v>0</v>
      </c>
      <c r="E9" s="49">
        <f>IF(C9*'GRILLE TARIFAIRE'!G60&lt;D9,C9*'GRILLE TARIFAIRE'!G60,D9)</f>
        <v>0</v>
      </c>
      <c r="F9" s="55" t="str">
        <f>IF(B9&gt;VLOOKUP(A9,'GRILLE TARIFAIRE'!$A:$G,4,FALSE)*C9,"⚠️ nombre de participants supérieur aux recommandations","")</f>
        <v/>
      </c>
    </row>
    <row r="10" spans="1:6" ht="12" customHeight="1">
      <c r="A10" s="66"/>
      <c r="B10" s="67"/>
      <c r="C10" s="13"/>
      <c r="D10" s="42"/>
      <c r="E10" s="42"/>
      <c r="F10" s="55"/>
    </row>
    <row r="11" spans="1:6" ht="12" customHeight="1">
      <c r="A11" s="60" t="s">
        <v>53</v>
      </c>
      <c r="B11" s="51">
        <f>SUM(B6:B9)</f>
        <v>0</v>
      </c>
      <c r="C11" s="13"/>
      <c r="D11" s="42"/>
      <c r="E11" s="42"/>
      <c r="F11" s="55"/>
    </row>
    <row r="12" spans="1:6" ht="12" customHeight="1">
      <c r="A12" s="60" t="s">
        <v>54</v>
      </c>
      <c r="B12" s="51">
        <f>SUM(C6:C9)</f>
        <v>0</v>
      </c>
      <c r="C12" s="42"/>
      <c r="D12" s="42"/>
      <c r="E12" s="42"/>
      <c r="F12" s="55"/>
    </row>
    <row r="13" spans="1:6" ht="12" customHeight="1">
      <c r="A13" s="52"/>
      <c r="B13" s="42"/>
      <c r="C13" s="42"/>
      <c r="D13" s="42"/>
      <c r="E13" s="42"/>
      <c r="F13" s="55"/>
    </row>
    <row r="14" spans="1:6" ht="12" customHeight="1">
      <c r="A14" s="50" t="s">
        <v>55</v>
      </c>
      <c r="B14" s="53">
        <f>SUM(D6:D9)</f>
        <v>0</v>
      </c>
      <c r="C14" s="42"/>
      <c r="D14" s="42"/>
      <c r="E14" s="42"/>
      <c r="F14" s="55"/>
    </row>
    <row r="15" spans="1:6" ht="12" customHeight="1">
      <c r="A15" s="50" t="s">
        <v>56</v>
      </c>
      <c r="B15" s="53">
        <f>SUM(E6:E9)</f>
        <v>0</v>
      </c>
      <c r="C15" s="42"/>
      <c r="D15" s="42"/>
      <c r="E15" s="42"/>
      <c r="F15" s="55"/>
    </row>
    <row r="16" spans="1:6" ht="12" customHeight="1">
      <c r="A16" s="52"/>
      <c r="B16" s="42"/>
      <c r="C16" s="42"/>
      <c r="D16" s="42"/>
      <c r="E16" s="42"/>
      <c r="F16" s="55"/>
    </row>
    <row r="17" spans="1:6" ht="12" customHeight="1">
      <c r="A17" s="52"/>
      <c r="B17" s="42"/>
      <c r="C17" s="42"/>
      <c r="D17" s="42"/>
      <c r="E17" s="42"/>
      <c r="F17" s="55"/>
    </row>
    <row r="18" spans="1:6" ht="31.5" customHeight="1">
      <c r="A18" s="212" t="s">
        <v>71</v>
      </c>
      <c r="B18" s="171"/>
      <c r="C18" s="171"/>
      <c r="D18" s="171"/>
      <c r="E18" s="173"/>
      <c r="F18" s="55"/>
    </row>
    <row r="19" spans="1:6" ht="180" customHeight="1">
      <c r="A19" s="199" t="s">
        <v>58</v>
      </c>
      <c r="B19" s="171"/>
      <c r="C19" s="171"/>
      <c r="D19" s="171"/>
      <c r="E19" s="173"/>
      <c r="F19" s="55"/>
    </row>
    <row r="20" spans="1:6" ht="12">
      <c r="A20" s="52"/>
      <c r="B20" s="52"/>
      <c r="C20" s="52"/>
      <c r="D20" s="52"/>
      <c r="E20" s="52"/>
      <c r="F20" s="55"/>
    </row>
    <row r="21" spans="1:6" ht="60" customHeight="1">
      <c r="A21" s="200"/>
      <c r="B21" s="154"/>
      <c r="C21" s="154"/>
      <c r="D21" s="154"/>
      <c r="E21" s="154"/>
      <c r="F21" s="55"/>
    </row>
  </sheetData>
  <mergeCells count="8">
    <mergeCell ref="A18:E18"/>
    <mergeCell ref="A19:E19"/>
    <mergeCell ref="A21:E21"/>
    <mergeCell ref="B1:E1"/>
    <mergeCell ref="B2:E2"/>
    <mergeCell ref="A3:C3"/>
    <mergeCell ref="B4:C4"/>
    <mergeCell ref="D4:E4"/>
  </mergeCells>
  <conditionalFormatting sqref="B6:B9">
    <cfRule type="expression" dxfId="4" priority="1">
      <formula>$F6&lt;&gt;""</formula>
    </cfRule>
  </conditionalFormatting>
  <conditionalFormatting sqref="C6:C9">
    <cfRule type="expression" dxfId="3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64D79"/>
  </sheetPr>
  <dimension ref="A1:F19"/>
  <sheetViews>
    <sheetView showGridLines="0" workbookViewId="0"/>
  </sheetViews>
  <sheetFormatPr baseColWidth="10" defaultColWidth="14.5" defaultRowHeight="15" customHeight="1"/>
  <cols>
    <col min="1" max="1" width="45.1640625" customWidth="1"/>
    <col min="2" max="2" width="19.1640625" customWidth="1"/>
    <col min="3" max="3" width="18.1640625" customWidth="1"/>
    <col min="4" max="4" width="18.33203125" customWidth="1"/>
    <col min="5" max="5" width="17" customWidth="1"/>
    <col min="6" max="6" width="49.33203125" customWidth="1"/>
  </cols>
  <sheetData>
    <row r="1" spans="1:6" ht="22.5" customHeight="1">
      <c r="A1" s="68" t="s">
        <v>72</v>
      </c>
      <c r="B1" s="213" t="s">
        <v>45</v>
      </c>
      <c r="C1" s="190"/>
      <c r="D1" s="190"/>
      <c r="E1" s="191"/>
      <c r="F1" s="55"/>
    </row>
    <row r="2" spans="1:6" ht="18.75" customHeight="1">
      <c r="A2" s="69" t="str">
        <f>SYNTHESE!B2</f>
        <v>2025 - 2026</v>
      </c>
      <c r="B2" s="214" t="str">
        <f>SYNTHESE!F2</f>
        <v>CR27 - Bourgogne Franche Comté</v>
      </c>
      <c r="C2" s="193"/>
      <c r="D2" s="193"/>
      <c r="E2" s="194"/>
      <c r="F2" s="55"/>
    </row>
    <row r="3" spans="1:6" ht="18.75" customHeight="1">
      <c r="A3" s="195"/>
      <c r="B3" s="154"/>
      <c r="C3" s="154"/>
      <c r="D3" s="42"/>
      <c r="E3" s="42"/>
      <c r="F3" s="55"/>
    </row>
    <row r="4" spans="1:6" ht="18.75" customHeight="1">
      <c r="A4" s="43" t="s">
        <v>73</v>
      </c>
      <c r="B4" s="196" t="s">
        <v>74</v>
      </c>
      <c r="C4" s="178"/>
      <c r="D4" s="197" t="s">
        <v>48</v>
      </c>
      <c r="E4" s="178"/>
      <c r="F4" s="55"/>
    </row>
    <row r="5" spans="1:6" ht="22.5" customHeight="1">
      <c r="A5" s="44" t="s">
        <v>49</v>
      </c>
      <c r="B5" s="45" t="s">
        <v>50</v>
      </c>
      <c r="C5" s="45" t="s">
        <v>51</v>
      </c>
      <c r="D5" s="46" t="s">
        <v>52</v>
      </c>
      <c r="E5" s="46" t="s">
        <v>33</v>
      </c>
      <c r="F5" s="55"/>
    </row>
    <row r="6" spans="1:6" ht="12" customHeight="1">
      <c r="A6" s="63" t="str">
        <f>'GRILLE TARIFAIRE'!A64</f>
        <v xml:space="preserve">Formation INITIATEUR 1er degré Vélo de montagne </v>
      </c>
      <c r="B6" s="48">
        <v>10</v>
      </c>
      <c r="C6" s="48">
        <v>1</v>
      </c>
      <c r="D6" s="49">
        <f>B6*'GRILLE TARIFAIRE'!F64</f>
        <v>725</v>
      </c>
      <c r="E6" s="49">
        <f>IF(C6*'GRILLE TARIFAIRE'!G64&lt;D6,C6*'GRILLE TARIFAIRE'!G64,D6)</f>
        <v>725</v>
      </c>
      <c r="F6" s="55" t="str">
        <f>IF(B6&gt;VLOOKUP(A6,'GRILLE TARIFAIRE'!$A:$G,4,FALSE)*C6,"⚠️ nombre de participants supérieur aux recommandations","")</f>
        <v/>
      </c>
    </row>
    <row r="7" spans="1:6" ht="12" customHeight="1">
      <c r="A7" s="63" t="str">
        <f>'GRILLE TARIFAIRE'!A65</f>
        <v>Recyclage INITIATEUR Vélo de montagne</v>
      </c>
      <c r="B7" s="48"/>
      <c r="C7" s="48"/>
      <c r="D7" s="49">
        <f>B7*'GRILLE TARIFAIRE'!F65</f>
        <v>0</v>
      </c>
      <c r="E7" s="49">
        <f>IF(C7*'GRILLE TARIFAIRE'!G65&lt;D7,C7*'GRILLE TARIFAIRE'!G65,D7)</f>
        <v>0</v>
      </c>
      <c r="F7" s="55" t="str">
        <f>IF(B7&gt;VLOOKUP(A7,'GRILLE TARIFAIRE'!$A:$G,4,FALSE)*C7,"⚠️ nombre de participants supérieur aux recommandations","")</f>
        <v/>
      </c>
    </row>
    <row r="8" spans="1:6" ht="12" customHeight="1">
      <c r="A8" s="66"/>
      <c r="B8" s="67"/>
      <c r="C8" s="13"/>
      <c r="D8" s="42"/>
      <c r="E8" s="42"/>
      <c r="F8" s="55"/>
    </row>
    <row r="9" spans="1:6" ht="12" customHeight="1">
      <c r="A9" s="60" t="s">
        <v>53</v>
      </c>
      <c r="B9" s="51">
        <f>SUM(B6:B7)</f>
        <v>10</v>
      </c>
      <c r="C9" s="13"/>
      <c r="D9" s="42"/>
      <c r="E9" s="42"/>
      <c r="F9" s="55"/>
    </row>
    <row r="10" spans="1:6" ht="12" customHeight="1">
      <c r="A10" s="60" t="s">
        <v>54</v>
      </c>
      <c r="B10" s="51">
        <f>SUM(C6:C7)</f>
        <v>1</v>
      </c>
      <c r="C10" s="42"/>
      <c r="D10" s="42"/>
      <c r="E10" s="42"/>
      <c r="F10" s="55"/>
    </row>
    <row r="11" spans="1:6" ht="12" customHeight="1">
      <c r="A11" s="52"/>
      <c r="B11" s="42"/>
      <c r="C11" s="42"/>
      <c r="D11" s="42"/>
      <c r="E11" s="42"/>
      <c r="F11" s="55"/>
    </row>
    <row r="12" spans="1:6" ht="12" customHeight="1">
      <c r="A12" s="50" t="s">
        <v>55</v>
      </c>
      <c r="B12" s="53">
        <f>SUM(D6:D7)</f>
        <v>725</v>
      </c>
      <c r="C12" s="42"/>
      <c r="D12" s="42"/>
      <c r="E12" s="42"/>
      <c r="F12" s="55"/>
    </row>
    <row r="13" spans="1:6" ht="12" customHeight="1">
      <c r="A13" s="50" t="s">
        <v>56</v>
      </c>
      <c r="B13" s="53">
        <f>SUM(E6:E7)</f>
        <v>725</v>
      </c>
      <c r="C13" s="42"/>
      <c r="D13" s="42"/>
      <c r="E13" s="42"/>
      <c r="F13" s="55"/>
    </row>
    <row r="14" spans="1:6" ht="12" customHeight="1">
      <c r="A14" s="52"/>
      <c r="B14" s="42"/>
      <c r="C14" s="42"/>
      <c r="D14" s="42"/>
      <c r="E14" s="42"/>
      <c r="F14" s="55"/>
    </row>
    <row r="15" spans="1:6" ht="12" customHeight="1">
      <c r="A15" s="52"/>
      <c r="B15" s="42"/>
      <c r="C15" s="42"/>
      <c r="D15" s="42"/>
      <c r="E15" s="42"/>
      <c r="F15" s="55"/>
    </row>
    <row r="16" spans="1:6" ht="31.5" customHeight="1">
      <c r="A16" s="215" t="s">
        <v>75</v>
      </c>
      <c r="B16" s="171"/>
      <c r="C16" s="171"/>
      <c r="D16" s="171"/>
      <c r="E16" s="173"/>
      <c r="F16" s="55"/>
    </row>
    <row r="17" spans="1:6" ht="180" customHeight="1">
      <c r="A17" s="216" t="s">
        <v>27</v>
      </c>
      <c r="B17" s="171"/>
      <c r="C17" s="171"/>
      <c r="D17" s="171"/>
      <c r="E17" s="173"/>
      <c r="F17" s="55"/>
    </row>
    <row r="18" spans="1:6" ht="12">
      <c r="A18" s="52"/>
      <c r="B18" s="52"/>
      <c r="C18" s="52"/>
      <c r="D18" s="52"/>
      <c r="E18" s="52"/>
      <c r="F18" s="55"/>
    </row>
    <row r="19" spans="1:6" ht="60" customHeight="1">
      <c r="A19" s="200"/>
      <c r="B19" s="154"/>
      <c r="C19" s="154"/>
      <c r="D19" s="154"/>
      <c r="E19" s="154"/>
      <c r="F19" s="55"/>
    </row>
  </sheetData>
  <mergeCells count="8">
    <mergeCell ref="A16:E16"/>
    <mergeCell ref="A17:E17"/>
    <mergeCell ref="A19:E19"/>
    <mergeCell ref="B1:E1"/>
    <mergeCell ref="B2:E2"/>
    <mergeCell ref="A3:C3"/>
    <mergeCell ref="B4:C4"/>
    <mergeCell ref="D4:E4"/>
  </mergeCells>
  <conditionalFormatting sqref="B6:B7">
    <cfRule type="expression" dxfId="2" priority="1">
      <formula>$F6&lt;&gt;""</formula>
    </cfRule>
  </conditionalFormatting>
  <conditionalFormatting sqref="C6:C7">
    <cfRule type="expression" dxfId="1" priority="2">
      <formula>IF(AND($B6&gt;0,$C6=""),TRUE,FALSE)</formula>
    </cfRule>
  </conditionalFormatting>
  <pageMargins left="0.70866141732283472" right="0.70866141732283472" top="0.74803149606299213" bottom="0.74803149606299213" header="0" footer="0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B7B7B7"/>
  </sheetPr>
  <dimension ref="A1:J97"/>
  <sheetViews>
    <sheetView workbookViewId="0"/>
  </sheetViews>
  <sheetFormatPr baseColWidth="10" defaultColWidth="14.5" defaultRowHeight="15" customHeight="1"/>
  <cols>
    <col min="1" max="1" width="50.1640625" customWidth="1"/>
    <col min="2" max="2" width="9.6640625" customWidth="1"/>
    <col min="3" max="3" width="8.33203125" customWidth="1"/>
    <col min="4" max="5" width="11" customWidth="1"/>
    <col min="6" max="6" width="11.5" customWidth="1"/>
    <col min="7" max="7" width="17.6640625" customWidth="1"/>
    <col min="8" max="8" width="11" customWidth="1"/>
    <col min="9" max="9" width="9.1640625" customWidth="1"/>
    <col min="10" max="10" width="17.6640625" customWidth="1"/>
  </cols>
  <sheetData>
    <row r="1" spans="1:10" ht="25.5" customHeight="1">
      <c r="A1" s="70" t="s">
        <v>76</v>
      </c>
      <c r="B1" s="227" t="s">
        <v>77</v>
      </c>
      <c r="C1" s="187"/>
      <c r="D1" s="187"/>
      <c r="E1" s="187"/>
      <c r="F1" s="187"/>
      <c r="G1" s="228"/>
      <c r="H1" s="229" t="s">
        <v>78</v>
      </c>
      <c r="I1" s="187"/>
      <c r="J1" s="148"/>
    </row>
    <row r="2" spans="1:10" ht="12" customHeight="1">
      <c r="A2" s="223"/>
      <c r="B2" s="154"/>
      <c r="C2" s="154"/>
      <c r="D2" s="154"/>
      <c r="E2" s="154"/>
      <c r="F2" s="154"/>
      <c r="G2" s="154"/>
      <c r="H2" s="154"/>
      <c r="I2" s="154"/>
      <c r="J2" s="154"/>
    </row>
    <row r="3" spans="1:10" ht="12" customHeight="1">
      <c r="A3" s="71" t="s">
        <v>34</v>
      </c>
      <c r="B3" s="71" t="s">
        <v>79</v>
      </c>
      <c r="C3" s="71" t="s">
        <v>80</v>
      </c>
      <c r="D3" s="71" t="s">
        <v>81</v>
      </c>
      <c r="E3" s="72" t="s">
        <v>82</v>
      </c>
      <c r="F3" s="71" t="s">
        <v>83</v>
      </c>
      <c r="G3" s="73" t="s">
        <v>84</v>
      </c>
      <c r="H3" s="72" t="s">
        <v>82</v>
      </c>
      <c r="I3" s="74" t="s">
        <v>85</v>
      </c>
      <c r="J3" s="75" t="s">
        <v>84</v>
      </c>
    </row>
    <row r="4" spans="1:10" ht="12" customHeight="1">
      <c r="A4" s="76" t="s">
        <v>86</v>
      </c>
      <c r="B4" s="77">
        <v>5</v>
      </c>
      <c r="C4" s="78">
        <v>6</v>
      </c>
      <c r="D4" s="77">
        <v>8</v>
      </c>
      <c r="E4" s="79">
        <v>350</v>
      </c>
      <c r="F4" s="80">
        <f t="shared" ref="F4:F8" si="0">E4*B4/C4/2</f>
        <v>145.83333333333334</v>
      </c>
      <c r="G4" s="81">
        <f t="shared" ref="G4:G8" si="1">F4*C4</f>
        <v>875</v>
      </c>
      <c r="H4" s="79">
        <v>380</v>
      </c>
      <c r="I4" s="80">
        <f t="shared" ref="I4:I8" si="2">H4*B4/C4/2</f>
        <v>158.33333333333334</v>
      </c>
      <c r="J4" s="79">
        <f t="shared" ref="J4:J8" si="3">I4*C4</f>
        <v>950</v>
      </c>
    </row>
    <row r="5" spans="1:10" ht="12" customHeight="1">
      <c r="A5" s="82" t="s">
        <v>87</v>
      </c>
      <c r="B5" s="77">
        <v>3</v>
      </c>
      <c r="C5" s="78">
        <v>6</v>
      </c>
      <c r="D5" s="77">
        <v>8</v>
      </c>
      <c r="E5" s="79">
        <v>350</v>
      </c>
      <c r="F5" s="80">
        <f t="shared" si="0"/>
        <v>87.5</v>
      </c>
      <c r="G5" s="81">
        <f t="shared" si="1"/>
        <v>525</v>
      </c>
      <c r="H5" s="79">
        <v>380</v>
      </c>
      <c r="I5" s="80">
        <f t="shared" si="2"/>
        <v>95</v>
      </c>
      <c r="J5" s="79">
        <f t="shared" si="3"/>
        <v>570</v>
      </c>
    </row>
    <row r="6" spans="1:10" ht="12" customHeight="1">
      <c r="A6" s="82" t="s">
        <v>88</v>
      </c>
      <c r="B6" s="77">
        <v>5</v>
      </c>
      <c r="C6" s="78">
        <v>6</v>
      </c>
      <c r="D6" s="77">
        <v>8</v>
      </c>
      <c r="E6" s="79">
        <v>350</v>
      </c>
      <c r="F6" s="80">
        <f t="shared" si="0"/>
        <v>145.83333333333334</v>
      </c>
      <c r="G6" s="81">
        <f t="shared" si="1"/>
        <v>875</v>
      </c>
      <c r="H6" s="79">
        <v>380</v>
      </c>
      <c r="I6" s="80">
        <f t="shared" si="2"/>
        <v>158.33333333333334</v>
      </c>
      <c r="J6" s="79">
        <f t="shared" si="3"/>
        <v>950</v>
      </c>
    </row>
    <row r="7" spans="1:10" ht="12" customHeight="1">
      <c r="A7" s="82" t="s">
        <v>89</v>
      </c>
      <c r="B7" s="77">
        <v>4</v>
      </c>
      <c r="C7" s="78">
        <v>8</v>
      </c>
      <c r="D7" s="83">
        <v>10</v>
      </c>
      <c r="E7" s="79">
        <v>350</v>
      </c>
      <c r="F7" s="80">
        <f t="shared" si="0"/>
        <v>87.5</v>
      </c>
      <c r="G7" s="81">
        <f t="shared" si="1"/>
        <v>700</v>
      </c>
      <c r="H7" s="79">
        <v>380</v>
      </c>
      <c r="I7" s="80">
        <f t="shared" si="2"/>
        <v>95</v>
      </c>
      <c r="J7" s="79">
        <f t="shared" si="3"/>
        <v>760</v>
      </c>
    </row>
    <row r="8" spans="1:10" ht="12" customHeight="1">
      <c r="A8" s="82" t="s">
        <v>90</v>
      </c>
      <c r="B8" s="77">
        <v>2</v>
      </c>
      <c r="C8" s="78">
        <v>6</v>
      </c>
      <c r="D8" s="77">
        <v>8</v>
      </c>
      <c r="E8" s="79">
        <v>350</v>
      </c>
      <c r="F8" s="80">
        <f t="shared" si="0"/>
        <v>58.333333333333336</v>
      </c>
      <c r="G8" s="81">
        <f t="shared" si="1"/>
        <v>350</v>
      </c>
      <c r="H8" s="79">
        <v>380</v>
      </c>
      <c r="I8" s="80">
        <f t="shared" si="2"/>
        <v>63.333333333333336</v>
      </c>
      <c r="J8" s="79">
        <f t="shared" si="3"/>
        <v>380</v>
      </c>
    </row>
    <row r="9" spans="1:10" ht="12" customHeight="1">
      <c r="A9" s="84" t="s">
        <v>91</v>
      </c>
      <c r="B9" s="220" t="s">
        <v>92</v>
      </c>
      <c r="C9" s="171"/>
      <c r="D9" s="171"/>
      <c r="E9" s="171"/>
      <c r="F9" s="171"/>
      <c r="G9" s="221"/>
      <c r="H9" s="222" t="s">
        <v>93</v>
      </c>
      <c r="I9" s="171"/>
      <c r="J9" s="173"/>
    </row>
    <row r="10" spans="1:10" ht="12" customHeight="1">
      <c r="A10" s="82" t="s">
        <v>94</v>
      </c>
      <c r="B10" s="220" t="s">
        <v>92</v>
      </c>
      <c r="C10" s="171"/>
      <c r="D10" s="171"/>
      <c r="E10" s="171"/>
      <c r="F10" s="171"/>
      <c r="G10" s="221"/>
      <c r="H10" s="222" t="s">
        <v>93</v>
      </c>
      <c r="I10" s="171"/>
      <c r="J10" s="173"/>
    </row>
    <row r="11" spans="1:10" ht="12" customHeight="1">
      <c r="A11" s="223"/>
      <c r="B11" s="154"/>
      <c r="C11" s="154"/>
      <c r="D11" s="154"/>
      <c r="E11" s="154"/>
      <c r="F11" s="154"/>
      <c r="G11" s="154"/>
      <c r="H11" s="154"/>
      <c r="I11" s="154"/>
      <c r="J11" s="154"/>
    </row>
    <row r="12" spans="1:10" ht="12" customHeight="1">
      <c r="A12" s="85" t="s">
        <v>35</v>
      </c>
      <c r="B12" s="85" t="s">
        <v>79</v>
      </c>
      <c r="C12" s="85" t="s">
        <v>80</v>
      </c>
      <c r="D12" s="85" t="s">
        <v>81</v>
      </c>
      <c r="E12" s="86" t="s">
        <v>82</v>
      </c>
      <c r="F12" s="85" t="s">
        <v>83</v>
      </c>
      <c r="G12" s="87" t="s">
        <v>84</v>
      </c>
      <c r="H12" s="86" t="s">
        <v>82</v>
      </c>
      <c r="I12" s="87" t="s">
        <v>85</v>
      </c>
      <c r="J12" s="87" t="s">
        <v>84</v>
      </c>
    </row>
    <row r="13" spans="1:10" ht="12" customHeight="1">
      <c r="A13" s="88" t="s">
        <v>95</v>
      </c>
      <c r="B13" s="77">
        <v>3</v>
      </c>
      <c r="C13" s="89">
        <v>10</v>
      </c>
      <c r="D13" s="90">
        <v>12</v>
      </c>
      <c r="E13" s="79">
        <v>290</v>
      </c>
      <c r="F13" s="80">
        <f t="shared" ref="F13:F21" si="4">E13*B13/C13/2</f>
        <v>43.5</v>
      </c>
      <c r="G13" s="81">
        <f t="shared" ref="G13:G21" si="5">F13*C13</f>
        <v>435</v>
      </c>
      <c r="H13" s="79">
        <v>315</v>
      </c>
      <c r="I13" s="80">
        <f t="shared" ref="I13:I21" si="6">H13*B13/C13/2</f>
        <v>47.25</v>
      </c>
      <c r="J13" s="79">
        <f t="shared" ref="J13:J21" si="7">I13*C13</f>
        <v>472.5</v>
      </c>
    </row>
    <row r="14" spans="1:10" ht="12" customHeight="1">
      <c r="A14" s="88" t="s">
        <v>96</v>
      </c>
      <c r="B14" s="77">
        <v>1</v>
      </c>
      <c r="C14" s="91">
        <v>8</v>
      </c>
      <c r="D14" s="92">
        <v>10</v>
      </c>
      <c r="E14" s="79">
        <v>290</v>
      </c>
      <c r="F14" s="80">
        <f t="shared" si="4"/>
        <v>18.125</v>
      </c>
      <c r="G14" s="81">
        <f t="shared" si="5"/>
        <v>145</v>
      </c>
      <c r="H14" s="79">
        <v>315</v>
      </c>
      <c r="I14" s="80">
        <f t="shared" si="6"/>
        <v>19.6875</v>
      </c>
      <c r="J14" s="79">
        <f t="shared" si="7"/>
        <v>157.5</v>
      </c>
    </row>
    <row r="15" spans="1:10" ht="12" customHeight="1">
      <c r="A15" s="88" t="s">
        <v>97</v>
      </c>
      <c r="B15" s="77">
        <v>4</v>
      </c>
      <c r="C15" s="91">
        <v>8</v>
      </c>
      <c r="D15" s="92">
        <v>10</v>
      </c>
      <c r="E15" s="79">
        <v>290</v>
      </c>
      <c r="F15" s="80">
        <f t="shared" si="4"/>
        <v>72.5</v>
      </c>
      <c r="G15" s="81">
        <f t="shared" si="5"/>
        <v>580</v>
      </c>
      <c r="H15" s="79">
        <v>315</v>
      </c>
      <c r="I15" s="80">
        <f t="shared" si="6"/>
        <v>78.75</v>
      </c>
      <c r="J15" s="79">
        <f t="shared" si="7"/>
        <v>630</v>
      </c>
    </row>
    <row r="16" spans="1:10" ht="12" customHeight="1">
      <c r="A16" s="88" t="s">
        <v>98</v>
      </c>
      <c r="B16" s="77">
        <v>1</v>
      </c>
      <c r="C16" s="91">
        <v>8</v>
      </c>
      <c r="D16" s="92">
        <v>10</v>
      </c>
      <c r="E16" s="79">
        <v>290</v>
      </c>
      <c r="F16" s="80">
        <f t="shared" si="4"/>
        <v>18.125</v>
      </c>
      <c r="G16" s="81">
        <f t="shared" si="5"/>
        <v>145</v>
      </c>
      <c r="H16" s="79">
        <v>315</v>
      </c>
      <c r="I16" s="80">
        <f t="shared" si="6"/>
        <v>19.6875</v>
      </c>
      <c r="J16" s="79">
        <f t="shared" si="7"/>
        <v>157.5</v>
      </c>
    </row>
    <row r="17" spans="1:10" ht="12" customHeight="1">
      <c r="A17" s="88" t="s">
        <v>99</v>
      </c>
      <c r="B17" s="77">
        <v>5</v>
      </c>
      <c r="C17" s="91">
        <v>6</v>
      </c>
      <c r="D17" s="92">
        <v>8</v>
      </c>
      <c r="E17" s="79">
        <v>290</v>
      </c>
      <c r="F17" s="80">
        <f t="shared" si="4"/>
        <v>120.83333333333333</v>
      </c>
      <c r="G17" s="81">
        <f t="shared" si="5"/>
        <v>725</v>
      </c>
      <c r="H17" s="79">
        <v>315</v>
      </c>
      <c r="I17" s="80">
        <f t="shared" si="6"/>
        <v>131.25</v>
      </c>
      <c r="J17" s="79">
        <f t="shared" si="7"/>
        <v>787.5</v>
      </c>
    </row>
    <row r="18" spans="1:10" ht="12" customHeight="1">
      <c r="A18" s="88" t="s">
        <v>100</v>
      </c>
      <c r="B18" s="77">
        <v>4</v>
      </c>
      <c r="C18" s="91">
        <v>6</v>
      </c>
      <c r="D18" s="92">
        <v>8</v>
      </c>
      <c r="E18" s="79">
        <v>290</v>
      </c>
      <c r="F18" s="80">
        <f t="shared" si="4"/>
        <v>96.666666666666671</v>
      </c>
      <c r="G18" s="81">
        <f t="shared" si="5"/>
        <v>580</v>
      </c>
      <c r="H18" s="79">
        <v>315</v>
      </c>
      <c r="I18" s="80">
        <f t="shared" si="6"/>
        <v>105</v>
      </c>
      <c r="J18" s="79">
        <f t="shared" si="7"/>
        <v>630</v>
      </c>
    </row>
    <row r="19" spans="1:10" ht="12" customHeight="1">
      <c r="A19" s="88" t="s">
        <v>101</v>
      </c>
      <c r="B19" s="77">
        <v>2</v>
      </c>
      <c r="C19" s="91">
        <v>8</v>
      </c>
      <c r="D19" s="92">
        <v>10</v>
      </c>
      <c r="E19" s="79">
        <v>290</v>
      </c>
      <c r="F19" s="80">
        <f t="shared" si="4"/>
        <v>36.25</v>
      </c>
      <c r="G19" s="81">
        <f t="shared" si="5"/>
        <v>290</v>
      </c>
      <c r="H19" s="79">
        <v>315</v>
      </c>
      <c r="I19" s="80">
        <f t="shared" si="6"/>
        <v>39.375</v>
      </c>
      <c r="J19" s="79">
        <f t="shared" si="7"/>
        <v>315</v>
      </c>
    </row>
    <row r="20" spans="1:10" ht="12" customHeight="1">
      <c r="A20" s="88" t="s">
        <v>102</v>
      </c>
      <c r="B20" s="77">
        <v>3</v>
      </c>
      <c r="C20" s="91">
        <v>8</v>
      </c>
      <c r="D20" s="92">
        <v>10</v>
      </c>
      <c r="E20" s="79">
        <v>290</v>
      </c>
      <c r="F20" s="80">
        <f t="shared" si="4"/>
        <v>54.375</v>
      </c>
      <c r="G20" s="81">
        <f t="shared" si="5"/>
        <v>435</v>
      </c>
      <c r="H20" s="79">
        <v>315</v>
      </c>
      <c r="I20" s="80">
        <f t="shared" si="6"/>
        <v>59.0625</v>
      </c>
      <c r="J20" s="79">
        <f t="shared" si="7"/>
        <v>472.5</v>
      </c>
    </row>
    <row r="21" spans="1:10" ht="12" customHeight="1">
      <c r="A21" s="88" t="s">
        <v>103</v>
      </c>
      <c r="B21" s="77">
        <v>2</v>
      </c>
      <c r="C21" s="91">
        <v>8</v>
      </c>
      <c r="D21" s="92">
        <v>8</v>
      </c>
      <c r="E21" s="79">
        <v>290</v>
      </c>
      <c r="F21" s="80">
        <f t="shared" si="4"/>
        <v>36.25</v>
      </c>
      <c r="G21" s="81">
        <f t="shared" si="5"/>
        <v>290</v>
      </c>
      <c r="H21" s="79">
        <v>315</v>
      </c>
      <c r="I21" s="80">
        <f t="shared" si="6"/>
        <v>39.375</v>
      </c>
      <c r="J21" s="79">
        <f t="shared" si="7"/>
        <v>315</v>
      </c>
    </row>
    <row r="22" spans="1:10" ht="12" customHeight="1">
      <c r="A22" s="93" t="s">
        <v>104</v>
      </c>
      <c r="B22" s="220" t="s">
        <v>92</v>
      </c>
      <c r="C22" s="171"/>
      <c r="D22" s="171"/>
      <c r="E22" s="171"/>
      <c r="F22" s="171"/>
      <c r="G22" s="221"/>
      <c r="H22" s="222" t="s">
        <v>93</v>
      </c>
      <c r="I22" s="171"/>
      <c r="J22" s="173"/>
    </row>
    <row r="23" spans="1:10" ht="12" customHeight="1">
      <c r="A23" s="223"/>
      <c r="B23" s="154"/>
      <c r="C23" s="154"/>
      <c r="D23" s="154"/>
      <c r="E23" s="154"/>
      <c r="F23" s="154"/>
      <c r="G23" s="154"/>
      <c r="H23" s="154"/>
      <c r="I23" s="154"/>
      <c r="J23" s="154"/>
    </row>
    <row r="24" spans="1:10" ht="12" customHeight="1">
      <c r="A24" s="94" t="s">
        <v>36</v>
      </c>
      <c r="B24" s="94" t="s">
        <v>79</v>
      </c>
      <c r="C24" s="94" t="s">
        <v>80</v>
      </c>
      <c r="D24" s="94" t="s">
        <v>81</v>
      </c>
      <c r="E24" s="95" t="s">
        <v>82</v>
      </c>
      <c r="F24" s="96" t="s">
        <v>83</v>
      </c>
      <c r="G24" s="95" t="s">
        <v>84</v>
      </c>
      <c r="H24" s="95" t="s">
        <v>82</v>
      </c>
      <c r="I24" s="96" t="s">
        <v>85</v>
      </c>
      <c r="J24" s="96" t="s">
        <v>84</v>
      </c>
    </row>
    <row r="25" spans="1:10" ht="12" customHeight="1">
      <c r="A25" s="97" t="s">
        <v>105</v>
      </c>
      <c r="B25" s="77">
        <v>4</v>
      </c>
      <c r="C25" s="98">
        <v>6</v>
      </c>
      <c r="D25" s="92">
        <v>8</v>
      </c>
      <c r="E25" s="79">
        <v>350</v>
      </c>
      <c r="F25" s="80">
        <f t="shared" ref="F25:F36" si="8">E25*B25/C25/2</f>
        <v>116.66666666666667</v>
      </c>
      <c r="G25" s="81">
        <f t="shared" ref="G25:G36" si="9">F25*C25</f>
        <v>700</v>
      </c>
      <c r="H25" s="79">
        <v>380</v>
      </c>
      <c r="I25" s="80">
        <f t="shared" ref="I25:I28" si="10">H25*B25/C25/2</f>
        <v>126.66666666666667</v>
      </c>
      <c r="J25" s="79">
        <f t="shared" ref="J25:J28" si="11">I25*C25</f>
        <v>760</v>
      </c>
    </row>
    <row r="26" spans="1:10" ht="12" customHeight="1">
      <c r="A26" s="97" t="s">
        <v>106</v>
      </c>
      <c r="B26" s="77">
        <v>3</v>
      </c>
      <c r="C26" s="98">
        <v>8</v>
      </c>
      <c r="D26" s="90">
        <v>10</v>
      </c>
      <c r="E26" s="79">
        <v>350</v>
      </c>
      <c r="F26" s="80">
        <f t="shared" si="8"/>
        <v>65.625</v>
      </c>
      <c r="G26" s="81">
        <f t="shared" si="9"/>
        <v>525</v>
      </c>
      <c r="H26" s="79">
        <v>380</v>
      </c>
      <c r="I26" s="80">
        <f t="shared" si="10"/>
        <v>71.25</v>
      </c>
      <c r="J26" s="79">
        <f t="shared" si="11"/>
        <v>570</v>
      </c>
    </row>
    <row r="27" spans="1:10" ht="12" customHeight="1">
      <c r="A27" s="97" t="s">
        <v>107</v>
      </c>
      <c r="B27" s="77">
        <v>4</v>
      </c>
      <c r="C27" s="98">
        <v>6</v>
      </c>
      <c r="D27" s="92">
        <v>8</v>
      </c>
      <c r="E27" s="79">
        <v>350</v>
      </c>
      <c r="F27" s="80">
        <f t="shared" si="8"/>
        <v>116.66666666666667</v>
      </c>
      <c r="G27" s="81">
        <f t="shared" si="9"/>
        <v>700</v>
      </c>
      <c r="H27" s="79">
        <v>380</v>
      </c>
      <c r="I27" s="80">
        <f t="shared" si="10"/>
        <v>126.66666666666667</v>
      </c>
      <c r="J27" s="79">
        <f t="shared" si="11"/>
        <v>760</v>
      </c>
    </row>
    <row r="28" spans="1:10" ht="12" customHeight="1">
      <c r="A28" s="97" t="s">
        <v>108</v>
      </c>
      <c r="B28" s="77">
        <v>3</v>
      </c>
      <c r="C28" s="98">
        <v>8</v>
      </c>
      <c r="D28" s="92">
        <v>10</v>
      </c>
      <c r="E28" s="79">
        <v>350</v>
      </c>
      <c r="F28" s="80">
        <f t="shared" si="8"/>
        <v>65.625</v>
      </c>
      <c r="G28" s="81">
        <f t="shared" si="9"/>
        <v>525</v>
      </c>
      <c r="H28" s="79">
        <v>380</v>
      </c>
      <c r="I28" s="80">
        <f t="shared" si="10"/>
        <v>71.25</v>
      </c>
      <c r="J28" s="79">
        <f t="shared" si="11"/>
        <v>570</v>
      </c>
    </row>
    <row r="29" spans="1:10" ht="12" customHeight="1">
      <c r="A29" s="99" t="s">
        <v>109</v>
      </c>
      <c r="B29" s="77">
        <v>5</v>
      </c>
      <c r="C29" s="98">
        <v>8</v>
      </c>
      <c r="D29" s="92">
        <v>10</v>
      </c>
      <c r="E29" s="79">
        <v>290</v>
      </c>
      <c r="F29" s="80">
        <f t="shared" si="8"/>
        <v>90.625</v>
      </c>
      <c r="G29" s="81">
        <f t="shared" si="9"/>
        <v>725</v>
      </c>
      <c r="H29" s="230" t="s">
        <v>110</v>
      </c>
      <c r="I29" s="171"/>
      <c r="J29" s="173"/>
    </row>
    <row r="30" spans="1:10" ht="12" customHeight="1">
      <c r="A30" s="97" t="s">
        <v>111</v>
      </c>
      <c r="B30" s="77">
        <v>4</v>
      </c>
      <c r="C30" s="98">
        <v>8</v>
      </c>
      <c r="D30" s="92">
        <v>10</v>
      </c>
      <c r="E30" s="79">
        <v>290</v>
      </c>
      <c r="F30" s="80">
        <f t="shared" si="8"/>
        <v>72.5</v>
      </c>
      <c r="G30" s="81">
        <f t="shared" si="9"/>
        <v>580</v>
      </c>
      <c r="H30" s="79">
        <v>380</v>
      </c>
      <c r="I30" s="80">
        <f t="shared" ref="I30:I33" si="12">H30*B30/C30/2</f>
        <v>95</v>
      </c>
      <c r="J30" s="79">
        <f t="shared" ref="J30:J33" si="13">I30*C30</f>
        <v>760</v>
      </c>
    </row>
    <row r="31" spans="1:10" ht="12" customHeight="1">
      <c r="A31" s="97" t="s">
        <v>112</v>
      </c>
      <c r="B31" s="77">
        <v>3</v>
      </c>
      <c r="C31" s="98">
        <v>8</v>
      </c>
      <c r="D31" s="92">
        <v>10</v>
      </c>
      <c r="E31" s="79">
        <v>350</v>
      </c>
      <c r="F31" s="80">
        <f t="shared" si="8"/>
        <v>65.625</v>
      </c>
      <c r="G31" s="81">
        <f t="shared" si="9"/>
        <v>525</v>
      </c>
      <c r="H31" s="79">
        <v>380</v>
      </c>
      <c r="I31" s="80">
        <f t="shared" si="12"/>
        <v>71.25</v>
      </c>
      <c r="J31" s="79">
        <f t="shared" si="13"/>
        <v>570</v>
      </c>
    </row>
    <row r="32" spans="1:10" ht="12" customHeight="1">
      <c r="A32" s="97" t="s">
        <v>113</v>
      </c>
      <c r="B32" s="77">
        <v>4</v>
      </c>
      <c r="C32" s="98">
        <v>6</v>
      </c>
      <c r="D32" s="92">
        <v>8</v>
      </c>
      <c r="E32" s="79">
        <v>350</v>
      </c>
      <c r="F32" s="80">
        <f t="shared" si="8"/>
        <v>116.66666666666667</v>
      </c>
      <c r="G32" s="81">
        <f t="shared" si="9"/>
        <v>700</v>
      </c>
      <c r="H32" s="79">
        <v>380</v>
      </c>
      <c r="I32" s="80">
        <f t="shared" si="12"/>
        <v>126.66666666666667</v>
      </c>
      <c r="J32" s="79">
        <f t="shared" si="13"/>
        <v>760</v>
      </c>
    </row>
    <row r="33" spans="1:10" ht="12" customHeight="1">
      <c r="A33" s="97" t="s">
        <v>114</v>
      </c>
      <c r="B33" s="77">
        <v>4</v>
      </c>
      <c r="C33" s="98">
        <v>6</v>
      </c>
      <c r="D33" s="92">
        <v>8</v>
      </c>
      <c r="E33" s="79">
        <v>350</v>
      </c>
      <c r="F33" s="80">
        <f t="shared" si="8"/>
        <v>116.66666666666667</v>
      </c>
      <c r="G33" s="100">
        <f t="shared" si="9"/>
        <v>700</v>
      </c>
      <c r="H33" s="101">
        <v>380</v>
      </c>
      <c r="I33" s="80">
        <f t="shared" si="12"/>
        <v>126.66666666666667</v>
      </c>
      <c r="J33" s="79">
        <f t="shared" si="13"/>
        <v>760</v>
      </c>
    </row>
    <row r="34" spans="1:10" ht="12" customHeight="1">
      <c r="A34" s="97" t="s">
        <v>115</v>
      </c>
      <c r="B34" s="77">
        <v>7</v>
      </c>
      <c r="C34" s="98">
        <v>8</v>
      </c>
      <c r="D34" s="92">
        <v>10</v>
      </c>
      <c r="E34" s="79">
        <v>350</v>
      </c>
      <c r="F34" s="80">
        <f t="shared" si="8"/>
        <v>153.125</v>
      </c>
      <c r="G34" s="100">
        <f t="shared" si="9"/>
        <v>1225</v>
      </c>
      <c r="H34" s="230" t="s">
        <v>110</v>
      </c>
      <c r="I34" s="171"/>
      <c r="J34" s="173"/>
    </row>
    <row r="35" spans="1:10" ht="12" customHeight="1">
      <c r="A35" s="102" t="s">
        <v>116</v>
      </c>
      <c r="B35" s="77">
        <v>7</v>
      </c>
      <c r="C35" s="98">
        <v>8</v>
      </c>
      <c r="D35" s="92">
        <v>10</v>
      </c>
      <c r="E35" s="79">
        <v>290</v>
      </c>
      <c r="F35" s="80">
        <f t="shared" si="8"/>
        <v>126.875</v>
      </c>
      <c r="G35" s="100">
        <f t="shared" si="9"/>
        <v>1015</v>
      </c>
      <c r="H35" s="230" t="s">
        <v>110</v>
      </c>
      <c r="I35" s="171"/>
      <c r="J35" s="173"/>
    </row>
    <row r="36" spans="1:10" ht="12" customHeight="1">
      <c r="A36" s="102" t="s">
        <v>117</v>
      </c>
      <c r="B36" s="77">
        <v>7</v>
      </c>
      <c r="C36" s="98">
        <v>8</v>
      </c>
      <c r="D36" s="92">
        <v>10</v>
      </c>
      <c r="E36" s="79">
        <v>290</v>
      </c>
      <c r="F36" s="80">
        <f t="shared" si="8"/>
        <v>126.875</v>
      </c>
      <c r="G36" s="100">
        <f t="shared" si="9"/>
        <v>1015</v>
      </c>
      <c r="H36" s="230" t="s">
        <v>110</v>
      </c>
      <c r="I36" s="171"/>
      <c r="J36" s="173"/>
    </row>
    <row r="37" spans="1:10" ht="12" customHeight="1">
      <c r="A37" s="102" t="s">
        <v>118</v>
      </c>
      <c r="B37" s="220" t="s">
        <v>119</v>
      </c>
      <c r="C37" s="171"/>
      <c r="D37" s="171"/>
      <c r="E37" s="171"/>
      <c r="F37" s="171"/>
      <c r="G37" s="221"/>
      <c r="H37" s="222" t="s">
        <v>93</v>
      </c>
      <c r="I37" s="171"/>
      <c r="J37" s="173"/>
    </row>
    <row r="38" spans="1:10" ht="12" customHeight="1">
      <c r="A38" s="102" t="s">
        <v>120</v>
      </c>
      <c r="B38" s="220" t="s">
        <v>119</v>
      </c>
      <c r="C38" s="171"/>
      <c r="D38" s="171"/>
      <c r="E38" s="171"/>
      <c r="F38" s="171"/>
      <c r="G38" s="221"/>
      <c r="H38" s="222" t="s">
        <v>93</v>
      </c>
      <c r="I38" s="171"/>
      <c r="J38" s="173"/>
    </row>
    <row r="39" spans="1:10" ht="12" customHeight="1">
      <c r="A39" s="97" t="s">
        <v>121</v>
      </c>
      <c r="B39" s="220" t="s">
        <v>122</v>
      </c>
      <c r="C39" s="171"/>
      <c r="D39" s="171"/>
      <c r="E39" s="171"/>
      <c r="F39" s="171"/>
      <c r="G39" s="221"/>
      <c r="H39" s="222" t="s">
        <v>93</v>
      </c>
      <c r="I39" s="171"/>
      <c r="J39" s="173"/>
    </row>
    <row r="40" spans="1:10" ht="12" customHeight="1">
      <c r="A40" s="97" t="s">
        <v>123</v>
      </c>
      <c r="B40" s="220" t="s">
        <v>124</v>
      </c>
      <c r="C40" s="171"/>
      <c r="D40" s="171"/>
      <c r="E40" s="171"/>
      <c r="F40" s="171"/>
      <c r="G40" s="221"/>
      <c r="H40" s="222" t="s">
        <v>93</v>
      </c>
      <c r="I40" s="171"/>
      <c r="J40" s="173"/>
    </row>
    <row r="41" spans="1:10" ht="12" customHeight="1">
      <c r="A41" s="97" t="s">
        <v>125</v>
      </c>
      <c r="B41" s="83">
        <v>2</v>
      </c>
      <c r="C41" s="98">
        <v>8</v>
      </c>
      <c r="D41" s="92">
        <v>10</v>
      </c>
      <c r="E41" s="103">
        <v>290</v>
      </c>
      <c r="F41" s="80">
        <f t="shared" ref="F41:F43" si="14">E41*B41/C41/2</f>
        <v>36.25</v>
      </c>
      <c r="G41" s="100">
        <f t="shared" ref="G41:G43" si="15">F41*C41</f>
        <v>290</v>
      </c>
      <c r="H41" s="231" t="s">
        <v>93</v>
      </c>
      <c r="I41" s="171"/>
      <c r="J41" s="173"/>
    </row>
    <row r="42" spans="1:10" ht="12" customHeight="1">
      <c r="A42" s="97" t="s">
        <v>126</v>
      </c>
      <c r="B42" s="77">
        <v>2</v>
      </c>
      <c r="C42" s="98">
        <v>8</v>
      </c>
      <c r="D42" s="92">
        <v>10</v>
      </c>
      <c r="E42" s="103">
        <v>290</v>
      </c>
      <c r="F42" s="80">
        <f t="shared" si="14"/>
        <v>36.25</v>
      </c>
      <c r="G42" s="100">
        <f t="shared" si="15"/>
        <v>290</v>
      </c>
      <c r="H42" s="231" t="s">
        <v>93</v>
      </c>
      <c r="I42" s="171"/>
      <c r="J42" s="173"/>
    </row>
    <row r="43" spans="1:10" ht="12" customHeight="1">
      <c r="A43" s="99" t="s">
        <v>127</v>
      </c>
      <c r="B43" s="77">
        <v>2</v>
      </c>
      <c r="C43" s="98">
        <v>8</v>
      </c>
      <c r="D43" s="92">
        <v>10</v>
      </c>
      <c r="E43" s="79">
        <v>350</v>
      </c>
      <c r="F43" s="80">
        <f t="shared" si="14"/>
        <v>43.75</v>
      </c>
      <c r="G43" s="100">
        <f t="shared" si="15"/>
        <v>350</v>
      </c>
      <c r="H43" s="231" t="s">
        <v>93</v>
      </c>
      <c r="I43" s="171"/>
      <c r="J43" s="173"/>
    </row>
    <row r="44" spans="1:10" ht="12" customHeight="1">
      <c r="A44" s="102" t="s">
        <v>128</v>
      </c>
      <c r="B44" s="220" t="s">
        <v>92</v>
      </c>
      <c r="C44" s="171"/>
      <c r="D44" s="171"/>
      <c r="E44" s="171"/>
      <c r="F44" s="171"/>
      <c r="G44" s="221"/>
      <c r="H44" s="222" t="s">
        <v>93</v>
      </c>
      <c r="I44" s="171"/>
      <c r="J44" s="173"/>
    </row>
    <row r="45" spans="1:10" ht="12" customHeight="1">
      <c r="A45" s="223"/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ht="23.25" customHeight="1">
      <c r="A46" s="104" t="s">
        <v>129</v>
      </c>
      <c r="B46" s="105" t="s">
        <v>79</v>
      </c>
      <c r="C46" s="105" t="s">
        <v>80</v>
      </c>
      <c r="D46" s="105" t="s">
        <v>81</v>
      </c>
      <c r="E46" s="106" t="s">
        <v>82</v>
      </c>
      <c r="F46" s="107" t="s">
        <v>83</v>
      </c>
      <c r="G46" s="106" t="s">
        <v>84</v>
      </c>
      <c r="H46" s="106" t="s">
        <v>82</v>
      </c>
      <c r="I46" s="107" t="s">
        <v>85</v>
      </c>
      <c r="J46" s="107" t="s">
        <v>84</v>
      </c>
    </row>
    <row r="47" spans="1:10" ht="12" customHeight="1">
      <c r="A47" s="108" t="s">
        <v>130</v>
      </c>
      <c r="B47" s="77">
        <v>1</v>
      </c>
      <c r="C47" s="109">
        <v>8</v>
      </c>
      <c r="D47" s="92">
        <v>10</v>
      </c>
      <c r="E47" s="79">
        <v>290</v>
      </c>
      <c r="F47" s="80">
        <f t="shared" ref="F47:F53" si="16">E47*B47/C47/2</f>
        <v>18.125</v>
      </c>
      <c r="G47" s="100">
        <f t="shared" ref="G47:G53" si="17">F47*C47</f>
        <v>145</v>
      </c>
      <c r="H47" s="101">
        <v>315</v>
      </c>
      <c r="I47" s="80">
        <f t="shared" ref="I47:I53" si="18">H47*B47/C47/2</f>
        <v>19.6875</v>
      </c>
      <c r="J47" s="79">
        <f t="shared" ref="J47:J53" si="19">I47*C47</f>
        <v>157.5</v>
      </c>
    </row>
    <row r="48" spans="1:10" ht="12" customHeight="1">
      <c r="A48" s="110" t="s">
        <v>131</v>
      </c>
      <c r="B48" s="77">
        <v>2</v>
      </c>
      <c r="C48" s="109">
        <v>8</v>
      </c>
      <c r="D48" s="92">
        <v>10</v>
      </c>
      <c r="E48" s="79">
        <v>290</v>
      </c>
      <c r="F48" s="80">
        <f t="shared" si="16"/>
        <v>36.25</v>
      </c>
      <c r="G48" s="100">
        <f t="shared" si="17"/>
        <v>290</v>
      </c>
      <c r="H48" s="101">
        <v>315</v>
      </c>
      <c r="I48" s="80">
        <f t="shared" si="18"/>
        <v>39.375</v>
      </c>
      <c r="J48" s="79">
        <f t="shared" si="19"/>
        <v>315</v>
      </c>
    </row>
    <row r="49" spans="1:10" ht="12" customHeight="1">
      <c r="A49" s="110" t="s">
        <v>132</v>
      </c>
      <c r="B49" s="77">
        <v>4</v>
      </c>
      <c r="C49" s="109">
        <v>8</v>
      </c>
      <c r="D49" s="92">
        <v>10</v>
      </c>
      <c r="E49" s="79">
        <v>290</v>
      </c>
      <c r="F49" s="80">
        <f t="shared" si="16"/>
        <v>72.5</v>
      </c>
      <c r="G49" s="100">
        <f t="shared" si="17"/>
        <v>580</v>
      </c>
      <c r="H49" s="101">
        <v>315</v>
      </c>
      <c r="I49" s="80">
        <f t="shared" si="18"/>
        <v>78.75</v>
      </c>
      <c r="J49" s="79">
        <f t="shared" si="19"/>
        <v>630</v>
      </c>
    </row>
    <row r="50" spans="1:10" ht="12" customHeight="1">
      <c r="A50" s="110" t="s">
        <v>133</v>
      </c>
      <c r="B50" s="77">
        <v>4</v>
      </c>
      <c r="C50" s="109">
        <v>8</v>
      </c>
      <c r="D50" s="92">
        <v>10</v>
      </c>
      <c r="E50" s="79">
        <v>290</v>
      </c>
      <c r="F50" s="80">
        <f t="shared" si="16"/>
        <v>72.5</v>
      </c>
      <c r="G50" s="100">
        <f t="shared" si="17"/>
        <v>580</v>
      </c>
      <c r="H50" s="101">
        <v>315</v>
      </c>
      <c r="I50" s="80">
        <f t="shared" si="18"/>
        <v>78.75</v>
      </c>
      <c r="J50" s="79">
        <f t="shared" si="19"/>
        <v>630</v>
      </c>
    </row>
    <row r="51" spans="1:10" ht="12" customHeight="1">
      <c r="A51" s="110" t="s">
        <v>134</v>
      </c>
      <c r="B51" s="83">
        <v>3</v>
      </c>
      <c r="C51" s="111">
        <v>8</v>
      </c>
      <c r="D51" s="90">
        <v>10</v>
      </c>
      <c r="E51" s="79">
        <v>350</v>
      </c>
      <c r="F51" s="80">
        <f t="shared" si="16"/>
        <v>65.625</v>
      </c>
      <c r="G51" s="100">
        <f t="shared" si="17"/>
        <v>525</v>
      </c>
      <c r="H51" s="101">
        <v>380</v>
      </c>
      <c r="I51" s="80">
        <f t="shared" si="18"/>
        <v>71.25</v>
      </c>
      <c r="J51" s="79">
        <f t="shared" si="19"/>
        <v>570</v>
      </c>
    </row>
    <row r="52" spans="1:10" ht="12" customHeight="1">
      <c r="A52" s="110" t="s">
        <v>135</v>
      </c>
      <c r="B52" s="77">
        <v>2</v>
      </c>
      <c r="C52" s="109">
        <v>8</v>
      </c>
      <c r="D52" s="92">
        <v>10</v>
      </c>
      <c r="E52" s="79">
        <v>350</v>
      </c>
      <c r="F52" s="80">
        <f t="shared" si="16"/>
        <v>43.75</v>
      </c>
      <c r="G52" s="100">
        <f t="shared" si="17"/>
        <v>350</v>
      </c>
      <c r="H52" s="101">
        <v>315</v>
      </c>
      <c r="I52" s="80">
        <f t="shared" si="18"/>
        <v>39.375</v>
      </c>
      <c r="J52" s="79">
        <f t="shared" si="19"/>
        <v>315</v>
      </c>
    </row>
    <row r="53" spans="1:10" ht="12" customHeight="1">
      <c r="A53" s="110" t="s">
        <v>136</v>
      </c>
      <c r="B53" s="77">
        <v>2</v>
      </c>
      <c r="C53" s="109">
        <v>8</v>
      </c>
      <c r="D53" s="92">
        <v>10</v>
      </c>
      <c r="E53" s="79">
        <v>290</v>
      </c>
      <c r="F53" s="80">
        <f t="shared" si="16"/>
        <v>36.25</v>
      </c>
      <c r="G53" s="100">
        <f t="shared" si="17"/>
        <v>290</v>
      </c>
      <c r="H53" s="101">
        <v>315</v>
      </c>
      <c r="I53" s="80">
        <f t="shared" si="18"/>
        <v>39.375</v>
      </c>
      <c r="J53" s="79">
        <f t="shared" si="19"/>
        <v>315</v>
      </c>
    </row>
    <row r="54" spans="1:10" ht="12" customHeight="1">
      <c r="A54" s="110" t="s">
        <v>137</v>
      </c>
      <c r="B54" s="220" t="s">
        <v>92</v>
      </c>
      <c r="C54" s="171"/>
      <c r="D54" s="171"/>
      <c r="E54" s="171"/>
      <c r="F54" s="171"/>
      <c r="G54" s="221"/>
      <c r="H54" s="222" t="s">
        <v>93</v>
      </c>
      <c r="I54" s="171"/>
      <c r="J54" s="173"/>
    </row>
    <row r="55" spans="1:10" ht="12" customHeight="1">
      <c r="A55" s="223"/>
      <c r="B55" s="154"/>
      <c r="C55" s="154"/>
      <c r="D55" s="154"/>
      <c r="E55" s="154"/>
      <c r="F55" s="154"/>
      <c r="G55" s="154"/>
      <c r="H55" s="154"/>
      <c r="I55" s="154"/>
      <c r="J55" s="154"/>
    </row>
    <row r="56" spans="1:10" ht="12" customHeight="1">
      <c r="A56" s="112" t="s">
        <v>138</v>
      </c>
      <c r="B56" s="113" t="s">
        <v>79</v>
      </c>
      <c r="C56" s="113" t="s">
        <v>80</v>
      </c>
      <c r="D56" s="113" t="s">
        <v>81</v>
      </c>
      <c r="E56" s="114" t="s">
        <v>82</v>
      </c>
      <c r="F56" s="115" t="s">
        <v>83</v>
      </c>
      <c r="G56" s="114" t="s">
        <v>84</v>
      </c>
      <c r="H56" s="114" t="s">
        <v>82</v>
      </c>
      <c r="I56" s="115" t="s">
        <v>85</v>
      </c>
      <c r="J56" s="115" t="s">
        <v>84</v>
      </c>
    </row>
    <row r="57" spans="1:10" ht="12" customHeight="1">
      <c r="A57" s="116" t="s">
        <v>139</v>
      </c>
      <c r="B57" s="77">
        <v>5</v>
      </c>
      <c r="C57" s="117">
        <v>6</v>
      </c>
      <c r="D57" s="92">
        <v>8</v>
      </c>
      <c r="E57" s="79">
        <v>350</v>
      </c>
      <c r="F57" s="80">
        <f t="shared" ref="F57:F60" si="20">E57*B57/C57/2</f>
        <v>145.83333333333334</v>
      </c>
      <c r="G57" s="118">
        <f t="shared" ref="G57:G60" si="21">F57*C57</f>
        <v>875</v>
      </c>
      <c r="H57" s="79">
        <v>380</v>
      </c>
      <c r="I57" s="80">
        <f t="shared" ref="I57:I60" si="22">H57*B57/C57/2</f>
        <v>158.33333333333334</v>
      </c>
      <c r="J57" s="79">
        <f t="shared" ref="J57:J60" si="23">I57*C57</f>
        <v>950</v>
      </c>
    </row>
    <row r="58" spans="1:10" ht="12" customHeight="1">
      <c r="A58" s="116" t="s">
        <v>140</v>
      </c>
      <c r="B58" s="83">
        <v>2</v>
      </c>
      <c r="C58" s="117">
        <v>8</v>
      </c>
      <c r="D58" s="92">
        <v>10</v>
      </c>
      <c r="E58" s="79">
        <v>350</v>
      </c>
      <c r="F58" s="80">
        <f t="shared" si="20"/>
        <v>43.75</v>
      </c>
      <c r="G58" s="119">
        <f t="shared" si="21"/>
        <v>350</v>
      </c>
      <c r="H58" s="101">
        <v>380</v>
      </c>
      <c r="I58" s="80">
        <f t="shared" si="22"/>
        <v>47.5</v>
      </c>
      <c r="J58" s="79">
        <f t="shared" si="23"/>
        <v>380</v>
      </c>
    </row>
    <row r="59" spans="1:10" ht="12" customHeight="1">
      <c r="A59" s="120" t="s">
        <v>141</v>
      </c>
      <c r="B59" s="77">
        <v>5</v>
      </c>
      <c r="C59" s="117">
        <v>6</v>
      </c>
      <c r="D59" s="92">
        <v>8</v>
      </c>
      <c r="E59" s="79">
        <v>350</v>
      </c>
      <c r="F59" s="80">
        <f t="shared" si="20"/>
        <v>145.83333333333334</v>
      </c>
      <c r="G59" s="119">
        <f t="shared" si="21"/>
        <v>875</v>
      </c>
      <c r="H59" s="101">
        <v>380</v>
      </c>
      <c r="I59" s="80">
        <f t="shared" si="22"/>
        <v>158.33333333333334</v>
      </c>
      <c r="J59" s="79">
        <f t="shared" si="23"/>
        <v>950</v>
      </c>
    </row>
    <row r="60" spans="1:10" ht="12" customHeight="1">
      <c r="A60" s="120" t="s">
        <v>142</v>
      </c>
      <c r="B60" s="77">
        <v>2</v>
      </c>
      <c r="C60" s="117">
        <v>8</v>
      </c>
      <c r="D60" s="92">
        <v>10</v>
      </c>
      <c r="E60" s="79">
        <v>350</v>
      </c>
      <c r="F60" s="80">
        <f t="shared" si="20"/>
        <v>43.75</v>
      </c>
      <c r="G60" s="119">
        <f t="shared" si="21"/>
        <v>350</v>
      </c>
      <c r="H60" s="101">
        <v>380</v>
      </c>
      <c r="I60" s="80">
        <f t="shared" si="22"/>
        <v>47.5</v>
      </c>
      <c r="J60" s="79">
        <f t="shared" si="23"/>
        <v>380</v>
      </c>
    </row>
    <row r="61" spans="1:10" ht="12" customHeight="1">
      <c r="A61" s="121" t="s">
        <v>143</v>
      </c>
      <c r="B61" s="220" t="s">
        <v>92</v>
      </c>
      <c r="C61" s="171"/>
      <c r="D61" s="171"/>
      <c r="E61" s="171"/>
      <c r="F61" s="171"/>
      <c r="G61" s="221"/>
      <c r="H61" s="222" t="s">
        <v>93</v>
      </c>
      <c r="I61" s="171"/>
      <c r="J61" s="173"/>
    </row>
    <row r="62" spans="1:10" ht="12" customHeight="1">
      <c r="A62" s="223"/>
      <c r="B62" s="154"/>
      <c r="C62" s="154"/>
      <c r="D62" s="154"/>
      <c r="E62" s="154"/>
      <c r="F62" s="154"/>
      <c r="G62" s="154"/>
      <c r="H62" s="154"/>
      <c r="I62" s="154"/>
      <c r="J62" s="154"/>
    </row>
    <row r="63" spans="1:10" ht="12" customHeight="1">
      <c r="A63" s="122" t="s">
        <v>144</v>
      </c>
      <c r="B63" s="122" t="s">
        <v>79</v>
      </c>
      <c r="C63" s="122" t="s">
        <v>80</v>
      </c>
      <c r="D63" s="122" t="s">
        <v>81</v>
      </c>
      <c r="E63" s="123" t="s">
        <v>82</v>
      </c>
      <c r="F63" s="124" t="s">
        <v>83</v>
      </c>
      <c r="G63" s="123" t="s">
        <v>84</v>
      </c>
      <c r="H63" s="123" t="s">
        <v>82</v>
      </c>
      <c r="I63" s="124" t="s">
        <v>85</v>
      </c>
      <c r="J63" s="123" t="s">
        <v>84</v>
      </c>
    </row>
    <row r="64" spans="1:10" ht="12" customHeight="1">
      <c r="A64" s="125" t="s">
        <v>145</v>
      </c>
      <c r="B64" s="126">
        <v>5</v>
      </c>
      <c r="C64" s="127">
        <v>10</v>
      </c>
      <c r="D64" s="128">
        <v>12</v>
      </c>
      <c r="E64" s="79">
        <v>290</v>
      </c>
      <c r="F64" s="80">
        <f t="shared" ref="F64:F65" si="24">E64*B64/C64/2</f>
        <v>72.5</v>
      </c>
      <c r="G64" s="100">
        <f t="shared" ref="G64:G65" si="25">F64*C64</f>
        <v>725</v>
      </c>
      <c r="H64" s="101">
        <v>315</v>
      </c>
      <c r="I64" s="80">
        <f t="shared" ref="I64:I65" si="26">H64*B64/C64/2</f>
        <v>78.75</v>
      </c>
      <c r="J64" s="79">
        <f t="shared" ref="J64:J65" si="27">I64*C64</f>
        <v>787.5</v>
      </c>
    </row>
    <row r="65" spans="1:10" ht="12" customHeight="1">
      <c r="A65" s="125" t="s">
        <v>146</v>
      </c>
      <c r="B65" s="126">
        <v>2</v>
      </c>
      <c r="C65" s="129">
        <v>8</v>
      </c>
      <c r="D65" s="130">
        <v>10</v>
      </c>
      <c r="E65" s="79">
        <v>290</v>
      </c>
      <c r="F65" s="80">
        <f t="shared" si="24"/>
        <v>36.25</v>
      </c>
      <c r="G65" s="100">
        <f t="shared" si="25"/>
        <v>290</v>
      </c>
      <c r="H65" s="101">
        <v>315</v>
      </c>
      <c r="I65" s="80">
        <f t="shared" si="26"/>
        <v>39.375</v>
      </c>
      <c r="J65" s="79">
        <f t="shared" si="27"/>
        <v>315</v>
      </c>
    </row>
    <row r="66" spans="1:10" ht="12" customHeight="1">
      <c r="A66" s="131" t="s">
        <v>147</v>
      </c>
      <c r="B66" s="220" t="s">
        <v>92</v>
      </c>
      <c r="C66" s="171"/>
      <c r="D66" s="171"/>
      <c r="E66" s="171"/>
      <c r="F66" s="171"/>
      <c r="G66" s="221"/>
      <c r="H66" s="222" t="s">
        <v>93</v>
      </c>
      <c r="I66" s="171"/>
      <c r="J66" s="173"/>
    </row>
    <row r="67" spans="1:10" ht="12" customHeight="1">
      <c r="A67" s="223"/>
      <c r="B67" s="154"/>
      <c r="C67" s="154"/>
      <c r="D67" s="154"/>
      <c r="E67" s="154"/>
      <c r="F67" s="154"/>
      <c r="G67" s="154"/>
      <c r="H67" s="154"/>
      <c r="I67" s="154"/>
      <c r="J67" s="154"/>
    </row>
    <row r="68" spans="1:10" ht="12" customHeight="1">
      <c r="A68" s="224" t="s">
        <v>148</v>
      </c>
      <c r="B68" s="157"/>
      <c r="C68" s="157"/>
      <c r="D68" s="223"/>
      <c r="E68" s="154"/>
      <c r="F68" s="154"/>
      <c r="G68" s="154"/>
      <c r="H68" s="154"/>
      <c r="I68" s="154"/>
      <c r="J68" s="154"/>
    </row>
    <row r="69" spans="1:10" ht="12" customHeight="1">
      <c r="A69" s="132" t="s">
        <v>149</v>
      </c>
      <c r="B69" s="133" t="s">
        <v>150</v>
      </c>
      <c r="C69" s="133" t="s">
        <v>151</v>
      </c>
      <c r="D69" s="154"/>
      <c r="E69" s="154"/>
      <c r="F69" s="154"/>
      <c r="G69" s="154"/>
      <c r="H69" s="154"/>
      <c r="I69" s="154"/>
      <c r="J69" s="154"/>
    </row>
    <row r="70" spans="1:10" ht="12" customHeight="1">
      <c r="A70" s="134" t="s">
        <v>152</v>
      </c>
      <c r="B70" s="135">
        <v>350</v>
      </c>
      <c r="C70" s="135">
        <v>380</v>
      </c>
      <c r="D70" s="154"/>
      <c r="E70" s="154"/>
      <c r="F70" s="154"/>
      <c r="G70" s="154"/>
      <c r="H70" s="154"/>
      <c r="I70" s="154"/>
      <c r="J70" s="154"/>
    </row>
    <row r="71" spans="1:10" ht="12" customHeight="1">
      <c r="A71" s="134" t="s">
        <v>153</v>
      </c>
      <c r="B71" s="135">
        <v>290</v>
      </c>
      <c r="C71" s="135">
        <v>315</v>
      </c>
      <c r="D71" s="154"/>
      <c r="E71" s="154"/>
      <c r="F71" s="154"/>
      <c r="G71" s="154"/>
      <c r="H71" s="154"/>
      <c r="I71" s="154"/>
      <c r="J71" s="154"/>
    </row>
    <row r="72" spans="1:10" ht="22.5" customHeight="1">
      <c r="A72" s="136" t="s">
        <v>154</v>
      </c>
      <c r="B72" s="137">
        <v>290</v>
      </c>
      <c r="C72" s="137">
        <v>315</v>
      </c>
      <c r="D72" s="154"/>
      <c r="E72" s="154"/>
      <c r="F72" s="154"/>
      <c r="G72" s="154"/>
      <c r="H72" s="154"/>
      <c r="I72" s="154"/>
      <c r="J72" s="154"/>
    </row>
    <row r="73" spans="1:10" ht="22.5" customHeight="1">
      <c r="A73" s="138" t="s">
        <v>155</v>
      </c>
      <c r="B73" s="137">
        <v>350</v>
      </c>
      <c r="C73" s="139">
        <v>380</v>
      </c>
      <c r="D73" s="154"/>
      <c r="E73" s="154"/>
      <c r="F73" s="154"/>
      <c r="G73" s="154"/>
      <c r="H73" s="154"/>
      <c r="I73" s="154"/>
      <c r="J73" s="154"/>
    </row>
    <row r="74" spans="1:10" ht="22.5" customHeight="1">
      <c r="A74" s="140" t="s">
        <v>156</v>
      </c>
      <c r="B74" s="139">
        <v>290</v>
      </c>
      <c r="C74" s="139">
        <v>315</v>
      </c>
      <c r="D74" s="154"/>
      <c r="E74" s="154"/>
      <c r="F74" s="154"/>
      <c r="G74" s="154"/>
      <c r="H74" s="154"/>
      <c r="I74" s="154"/>
      <c r="J74" s="154"/>
    </row>
    <row r="75" spans="1:10" ht="12" customHeight="1">
      <c r="A75" s="140" t="s">
        <v>157</v>
      </c>
      <c r="B75" s="137">
        <v>290</v>
      </c>
      <c r="C75" s="137">
        <v>315</v>
      </c>
      <c r="D75" s="154"/>
      <c r="E75" s="154"/>
      <c r="F75" s="154"/>
      <c r="G75" s="154"/>
      <c r="H75" s="154"/>
      <c r="I75" s="154"/>
      <c r="J75" s="154"/>
    </row>
    <row r="76" spans="1:10" ht="12" customHeight="1">
      <c r="A76" s="141" t="s">
        <v>158</v>
      </c>
      <c r="B76" s="139">
        <v>350</v>
      </c>
      <c r="C76" s="139">
        <v>380</v>
      </c>
      <c r="D76" s="154"/>
      <c r="E76" s="154"/>
      <c r="F76" s="154"/>
      <c r="G76" s="154"/>
      <c r="H76" s="154"/>
      <c r="I76" s="154"/>
      <c r="J76" s="154"/>
    </row>
    <row r="77" spans="1:10" ht="12" customHeight="1">
      <c r="A77" s="223"/>
      <c r="B77" s="154"/>
      <c r="C77" s="154"/>
      <c r="D77" s="154"/>
      <c r="E77" s="154"/>
      <c r="F77" s="154"/>
      <c r="G77" s="154"/>
      <c r="H77" s="154"/>
      <c r="I77" s="154"/>
      <c r="J77" s="154"/>
    </row>
    <row r="78" spans="1:10" ht="12" customHeight="1">
      <c r="A78" s="154"/>
      <c r="B78" s="154"/>
      <c r="C78" s="154"/>
      <c r="D78" s="154"/>
      <c r="E78" s="154"/>
      <c r="F78" s="154"/>
      <c r="G78" s="154"/>
      <c r="H78" s="154"/>
      <c r="I78" s="154"/>
      <c r="J78" s="154"/>
    </row>
    <row r="79" spans="1:10" ht="12" customHeight="1">
      <c r="A79" s="225" t="s">
        <v>159</v>
      </c>
      <c r="B79" s="226"/>
      <c r="C79" s="218"/>
      <c r="D79" s="154"/>
      <c r="E79" s="154"/>
      <c r="F79" s="154"/>
      <c r="G79" s="154"/>
      <c r="H79" s="154"/>
      <c r="I79" s="154"/>
      <c r="J79" s="154"/>
    </row>
    <row r="80" spans="1:10" ht="12" customHeight="1">
      <c r="A80" s="142" t="s">
        <v>160</v>
      </c>
      <c r="B80" s="232" t="s">
        <v>29</v>
      </c>
      <c r="C80" s="218"/>
      <c r="D80" s="154"/>
      <c r="E80" s="154"/>
      <c r="F80" s="154"/>
      <c r="G80" s="154"/>
      <c r="H80" s="154"/>
      <c r="I80" s="154"/>
      <c r="J80" s="154"/>
    </row>
    <row r="81" spans="1:10" ht="12" customHeight="1">
      <c r="A81" s="143" t="s">
        <v>161</v>
      </c>
      <c r="B81" s="233" t="s">
        <v>162</v>
      </c>
      <c r="C81" s="218"/>
      <c r="D81" s="154"/>
      <c r="E81" s="154"/>
      <c r="F81" s="154"/>
      <c r="G81" s="154"/>
      <c r="H81" s="154"/>
      <c r="I81" s="154"/>
      <c r="J81" s="154"/>
    </row>
    <row r="82" spans="1:10" ht="12" customHeight="1">
      <c r="A82" s="144" t="s">
        <v>163</v>
      </c>
      <c r="B82" s="217" t="s">
        <v>162</v>
      </c>
      <c r="C82" s="218"/>
      <c r="D82" s="154"/>
      <c r="E82" s="154"/>
      <c r="F82" s="154"/>
      <c r="G82" s="154"/>
      <c r="H82" s="154"/>
      <c r="I82" s="154"/>
      <c r="J82" s="154"/>
    </row>
    <row r="83" spans="1:10" ht="12" customHeight="1">
      <c r="A83" s="144" t="s">
        <v>164</v>
      </c>
      <c r="B83" s="217" t="s">
        <v>162</v>
      </c>
      <c r="C83" s="218"/>
      <c r="D83" s="154"/>
      <c r="E83" s="154"/>
      <c r="F83" s="154"/>
      <c r="G83" s="154"/>
      <c r="H83" s="154"/>
      <c r="I83" s="154"/>
      <c r="J83" s="154"/>
    </row>
    <row r="84" spans="1:10" ht="12" customHeight="1">
      <c r="A84" s="143" t="s">
        <v>165</v>
      </c>
      <c r="B84" s="217" t="s">
        <v>166</v>
      </c>
      <c r="C84" s="218"/>
      <c r="D84" s="154"/>
      <c r="E84" s="154"/>
      <c r="F84" s="154"/>
      <c r="G84" s="154"/>
      <c r="H84" s="154"/>
      <c r="I84" s="154"/>
      <c r="J84" s="154"/>
    </row>
    <row r="85" spans="1:10" ht="12" customHeight="1">
      <c r="A85" s="144" t="s">
        <v>167</v>
      </c>
      <c r="B85" s="217" t="s">
        <v>166</v>
      </c>
      <c r="C85" s="218"/>
      <c r="D85" s="154"/>
      <c r="E85" s="154"/>
      <c r="F85" s="154"/>
      <c r="G85" s="154"/>
      <c r="H85" s="154"/>
      <c r="I85" s="154"/>
      <c r="J85" s="154"/>
    </row>
    <row r="86" spans="1:10" ht="12" customHeight="1">
      <c r="A86" s="143" t="s">
        <v>168</v>
      </c>
      <c r="B86" s="217" t="s">
        <v>169</v>
      </c>
      <c r="C86" s="218"/>
      <c r="D86" s="154"/>
      <c r="E86" s="154"/>
      <c r="F86" s="154"/>
      <c r="G86" s="154"/>
      <c r="H86" s="154"/>
      <c r="I86" s="154"/>
      <c r="J86" s="154"/>
    </row>
    <row r="87" spans="1:10" ht="12" customHeight="1">
      <c r="A87" s="143" t="s">
        <v>170</v>
      </c>
      <c r="B87" s="217" t="s">
        <v>169</v>
      </c>
      <c r="C87" s="218"/>
      <c r="D87" s="154"/>
      <c r="E87" s="154"/>
      <c r="F87" s="154"/>
      <c r="G87" s="154"/>
      <c r="H87" s="154"/>
      <c r="I87" s="154"/>
      <c r="J87" s="154"/>
    </row>
    <row r="88" spans="1:10" ht="12" customHeight="1">
      <c r="A88" s="143" t="s">
        <v>171</v>
      </c>
      <c r="B88" s="217" t="s">
        <v>169</v>
      </c>
      <c r="C88" s="218"/>
      <c r="D88" s="154"/>
      <c r="E88" s="154"/>
      <c r="F88" s="154"/>
      <c r="G88" s="154"/>
      <c r="H88" s="154"/>
      <c r="I88" s="154"/>
      <c r="J88" s="154"/>
    </row>
    <row r="89" spans="1:10" ht="12" customHeight="1">
      <c r="A89" s="143" t="s">
        <v>172</v>
      </c>
      <c r="B89" s="217" t="s">
        <v>173</v>
      </c>
      <c r="C89" s="218"/>
      <c r="D89" s="154"/>
      <c r="E89" s="154"/>
      <c r="F89" s="154"/>
      <c r="G89" s="154"/>
      <c r="H89" s="154"/>
      <c r="I89" s="154"/>
      <c r="J89" s="154"/>
    </row>
    <row r="90" spans="1:10" ht="12" customHeight="1">
      <c r="A90" s="143" t="s">
        <v>174</v>
      </c>
      <c r="B90" s="217" t="s">
        <v>173</v>
      </c>
      <c r="C90" s="218"/>
      <c r="D90" s="154"/>
      <c r="E90" s="154"/>
      <c r="F90" s="154"/>
      <c r="G90" s="154"/>
      <c r="H90" s="154"/>
      <c r="I90" s="154"/>
      <c r="J90" s="154"/>
    </row>
    <row r="91" spans="1:10" ht="12" customHeight="1">
      <c r="A91" s="143" t="s">
        <v>175</v>
      </c>
      <c r="B91" s="217" t="s">
        <v>173</v>
      </c>
      <c r="C91" s="218"/>
      <c r="D91" s="154"/>
      <c r="E91" s="154"/>
      <c r="F91" s="154"/>
      <c r="G91" s="154"/>
      <c r="H91" s="154"/>
      <c r="I91" s="154"/>
      <c r="J91" s="154"/>
    </row>
    <row r="92" spans="1:10" ht="12" customHeight="1">
      <c r="A92" s="143" t="s">
        <v>176</v>
      </c>
      <c r="B92" s="217" t="s">
        <v>173</v>
      </c>
      <c r="C92" s="218"/>
      <c r="D92" s="154"/>
      <c r="E92" s="154"/>
      <c r="F92" s="154"/>
      <c r="G92" s="154"/>
      <c r="H92" s="154"/>
      <c r="I92" s="154"/>
      <c r="J92" s="154"/>
    </row>
    <row r="93" spans="1:10" ht="12" customHeight="1">
      <c r="A93" s="143" t="s">
        <v>177</v>
      </c>
      <c r="B93" s="217" t="s">
        <v>178</v>
      </c>
      <c r="C93" s="218"/>
      <c r="D93" s="154"/>
      <c r="E93" s="154"/>
      <c r="F93" s="154"/>
      <c r="G93" s="154"/>
      <c r="H93" s="154"/>
      <c r="I93" s="154"/>
      <c r="J93" s="154"/>
    </row>
    <row r="94" spans="1:10" ht="12" customHeight="1">
      <c r="A94" s="143" t="s">
        <v>179</v>
      </c>
      <c r="B94" s="217" t="s">
        <v>180</v>
      </c>
      <c r="C94" s="218"/>
      <c r="D94" s="154"/>
      <c r="E94" s="154"/>
      <c r="F94" s="154"/>
      <c r="G94" s="154"/>
      <c r="H94" s="154"/>
      <c r="I94" s="154"/>
      <c r="J94" s="154"/>
    </row>
    <row r="95" spans="1:10" ht="12" customHeight="1">
      <c r="A95" s="145" t="s">
        <v>176</v>
      </c>
      <c r="B95" s="219" t="s">
        <v>173</v>
      </c>
      <c r="C95" s="218"/>
      <c r="D95" s="146"/>
      <c r="E95" s="146"/>
      <c r="F95" s="146"/>
      <c r="G95" s="146"/>
      <c r="H95" s="146"/>
      <c r="I95" s="146"/>
      <c r="J95" s="146"/>
    </row>
    <row r="96" spans="1:10" ht="12" customHeight="1">
      <c r="A96" s="145" t="s">
        <v>177</v>
      </c>
      <c r="B96" s="219" t="s">
        <v>178</v>
      </c>
      <c r="C96" s="218"/>
      <c r="D96" s="146"/>
      <c r="E96" s="146"/>
      <c r="F96" s="146"/>
      <c r="G96" s="146"/>
      <c r="H96" s="146"/>
      <c r="I96" s="146"/>
      <c r="J96" s="146"/>
    </row>
    <row r="97" spans="1:10" ht="12" customHeight="1">
      <c r="A97" s="145" t="s">
        <v>179</v>
      </c>
      <c r="B97" s="219" t="s">
        <v>180</v>
      </c>
      <c r="C97" s="218"/>
      <c r="D97" s="146"/>
      <c r="E97" s="146"/>
      <c r="F97" s="146"/>
      <c r="G97" s="146"/>
      <c r="H97" s="146"/>
      <c r="I97" s="146"/>
      <c r="J97" s="146"/>
    </row>
  </sheetData>
  <mergeCells count="60">
    <mergeCell ref="A55:J55"/>
    <mergeCell ref="B61:G61"/>
    <mergeCell ref="H61:J61"/>
    <mergeCell ref="A62:J62"/>
    <mergeCell ref="B80:C80"/>
    <mergeCell ref="H44:J44"/>
    <mergeCell ref="A45:J45"/>
    <mergeCell ref="B44:G44"/>
    <mergeCell ref="B54:G54"/>
    <mergeCell ref="H54:J54"/>
    <mergeCell ref="B40:G40"/>
    <mergeCell ref="H40:J40"/>
    <mergeCell ref="H41:J41"/>
    <mergeCell ref="H42:J42"/>
    <mergeCell ref="H43:J43"/>
    <mergeCell ref="B37:G37"/>
    <mergeCell ref="H37:J37"/>
    <mergeCell ref="B38:G38"/>
    <mergeCell ref="H38:J38"/>
    <mergeCell ref="B39:G39"/>
    <mergeCell ref="H39:J39"/>
    <mergeCell ref="A23:J23"/>
    <mergeCell ref="H29:J29"/>
    <mergeCell ref="H34:J34"/>
    <mergeCell ref="H35:J35"/>
    <mergeCell ref="H36:J36"/>
    <mergeCell ref="H10:J10"/>
    <mergeCell ref="A11:J11"/>
    <mergeCell ref="B10:G10"/>
    <mergeCell ref="B22:G22"/>
    <mergeCell ref="H22:J22"/>
    <mergeCell ref="B1:G1"/>
    <mergeCell ref="H1:J1"/>
    <mergeCell ref="A2:J2"/>
    <mergeCell ref="B9:G9"/>
    <mergeCell ref="H9:J9"/>
    <mergeCell ref="B95:C95"/>
    <mergeCell ref="B96:C96"/>
    <mergeCell ref="B97:C97"/>
    <mergeCell ref="B66:G66"/>
    <mergeCell ref="H66:J66"/>
    <mergeCell ref="A67:J67"/>
    <mergeCell ref="A68:C68"/>
    <mergeCell ref="D68:J94"/>
    <mergeCell ref="A77:C78"/>
    <mergeCell ref="A79:C79"/>
    <mergeCell ref="B94:C94"/>
    <mergeCell ref="B81:C81"/>
    <mergeCell ref="B82:C82"/>
    <mergeCell ref="B83:C83"/>
    <mergeCell ref="B89:C89"/>
    <mergeCell ref="B90:C90"/>
    <mergeCell ref="B91:C91"/>
    <mergeCell ref="B92:C92"/>
    <mergeCell ref="B93:C93"/>
    <mergeCell ref="B84:C84"/>
    <mergeCell ref="B85:C85"/>
    <mergeCell ref="B86:C86"/>
    <mergeCell ref="B87:C87"/>
    <mergeCell ref="B88:C88"/>
  </mergeCells>
  <conditionalFormatting sqref="A13:A14 A17:A25 A27:A46 A49:A58 A68:A71">
    <cfRule type="cellIs" dxfId="0" priority="1" operator="equal">
      <formula>"X"</formula>
    </cfRule>
  </conditionalFormatting>
  <printOptions horizontalCentered="1"/>
  <pageMargins left="0.7" right="0.7" top="0.75" bottom="0.75" header="0" footer="0"/>
  <pageSetup paperSize="9" orientation="landscape"/>
  <rowBreaks count="2" manualBreakCount="2">
    <brk id="97" man="1"/>
    <brk id="47" man="1"/>
  </rowBreaks>
  <colBreaks count="2" manualBreakCount="2">
    <brk man="1"/>
    <brk id="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SYNTHESE</vt:lpstr>
      <vt:lpstr>ALPINISME</vt:lpstr>
      <vt:lpstr>ESCALADE</vt:lpstr>
      <vt:lpstr>SPORTS NEIGE</vt:lpstr>
      <vt:lpstr>ACT. PEDESTRES</vt:lpstr>
      <vt:lpstr>CANYON</vt:lpstr>
      <vt:lpstr>VÉLO</vt:lpstr>
      <vt:lpstr>GRILLE TARIFAIRE</vt:lpstr>
      <vt:lpstr>'ACT. PEDESTRES'!ImpressionComplète</vt:lpstr>
      <vt:lpstr>ALPINISME!ImpressionComplète</vt:lpstr>
      <vt:lpstr>CANYON!ImpressionComplète</vt:lpstr>
      <vt:lpstr>ESCALADE!ImpressionComplète</vt:lpstr>
      <vt:lpstr>'SPORTS NEIGE'!ImpressionComplète</vt:lpstr>
      <vt:lpstr>VÉLO!ImpressionComplète</vt:lpstr>
      <vt:lpstr>ImpressionComplète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perros</dc:creator>
  <cp:lastModifiedBy>francois perros</cp:lastModifiedBy>
  <dcterms:created xsi:type="dcterms:W3CDTF">2025-10-15T05:54:03Z</dcterms:created>
  <dcterms:modified xsi:type="dcterms:W3CDTF">2025-10-15T05:54:04Z</dcterms:modified>
</cp:coreProperties>
</file>